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https://d.docs.live.net/cb685dc3293523f4/Desktop/"/>
    </mc:Choice>
  </mc:AlternateContent>
  <xr:revisionPtr revIDLastSave="117" documentId="8_{86FB3A85-E573-4995-81CF-713BD0414DCE}" xr6:coauthVersionLast="47" xr6:coauthVersionMax="47" xr10:uidLastSave="{994A12D6-F155-4A0B-B653-5CD8DF46FD3B}"/>
  <bookViews>
    <workbookView xWindow="-120" yWindow="-120" windowWidth="29040" windowHeight="15720" xr2:uid="{00000000-000D-0000-FFFF-FFFF00000000}"/>
  </bookViews>
  <sheets>
    <sheet name="Ausschreibung" sheetId="1" r:id="rId1"/>
    <sheet name="Meldung" sheetId="2" r:id="rId2"/>
    <sheet name="Rechnung" sheetId="4" r:id="rId3"/>
    <sheet name="Parameter" sheetId="8"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4" l="1"/>
  <c r="M17" i="2"/>
  <c r="M18" i="2"/>
  <c r="M19" i="2"/>
  <c r="M20" i="2"/>
  <c r="M21" i="2"/>
  <c r="M22" i="2"/>
  <c r="M23" i="2"/>
  <c r="M24" i="2"/>
  <c r="M25" i="2"/>
  <c r="M26" i="2"/>
  <c r="M27" i="2"/>
  <c r="M28" i="2"/>
  <c r="M29" i="2"/>
  <c r="M30" i="2"/>
  <c r="M31" i="2"/>
  <c r="M32" i="2"/>
  <c r="M33" i="2"/>
  <c r="M34" i="2"/>
  <c r="M35" i="2"/>
  <c r="M36" i="2"/>
  <c r="M37" i="2"/>
  <c r="M38" i="2"/>
  <c r="M39" i="2"/>
  <c r="M40" i="2"/>
  <c r="M16" i="2"/>
  <c r="C8" i="4" l="1"/>
  <c r="C7" i="4" l="1"/>
  <c r="C9" i="4" l="1"/>
  <c r="K59" i="2" l="1"/>
  <c r="E15" i="4" s="1"/>
  <c r="A97" i="8"/>
  <c r="A98" i="8" s="1"/>
  <c r="A99" i="8" s="1"/>
  <c r="A100" i="8" s="1"/>
  <c r="A101" i="8" s="1"/>
  <c r="A102" i="8" s="1"/>
  <c r="A103" i="8" s="1"/>
  <c r="A104" i="8" s="1"/>
  <c r="A105" i="8" s="1"/>
  <c r="A106" i="8" s="1"/>
  <c r="A107" i="8" s="1"/>
  <c r="A108" i="8" s="1"/>
  <c r="A109" i="8" s="1"/>
  <c r="A110" i="8" s="1"/>
  <c r="A111" i="8" s="1"/>
  <c r="A112" i="8" s="1"/>
  <c r="A113" i="8" s="1"/>
  <c r="A114" i="8" s="1"/>
  <c r="A115" i="8" s="1"/>
  <c r="S46" i="2"/>
  <c r="S45" i="2"/>
  <c r="Q54" i="2"/>
  <c r="P54" i="2"/>
  <c r="Q53" i="2"/>
  <c r="P53" i="2"/>
  <c r="Q52" i="2"/>
  <c r="P52" i="2"/>
  <c r="Q51" i="2"/>
  <c r="P51" i="2"/>
  <c r="Q50" i="2"/>
  <c r="P50" i="2"/>
  <c r="Q49" i="2"/>
  <c r="P49" i="2"/>
  <c r="Q48" i="2"/>
  <c r="P48" i="2"/>
  <c r="Q47" i="2"/>
  <c r="P47" i="2"/>
  <c r="Q46" i="2"/>
  <c r="P46" i="2"/>
  <c r="Q45" i="2"/>
  <c r="P45" i="2"/>
  <c r="S54" i="2"/>
  <c r="S53" i="2"/>
  <c r="S52" i="2"/>
  <c r="S51" i="2"/>
  <c r="S50" i="2"/>
  <c r="S49" i="2"/>
  <c r="S48" i="2"/>
  <c r="S47" i="2"/>
  <c r="B46" i="2"/>
  <c r="B47" i="2" s="1"/>
  <c r="B48" i="2" s="1"/>
  <c r="B49" i="2" s="1"/>
  <c r="B50" i="2" s="1"/>
  <c r="B51" i="2" s="1"/>
  <c r="B52" i="2" s="1"/>
  <c r="B53" i="2" s="1"/>
  <c r="B54" i="2" s="1"/>
  <c r="R53" i="2" l="1"/>
  <c r="K53" i="2" s="1"/>
  <c r="R54" i="2"/>
  <c r="K54" i="2" s="1"/>
  <c r="R50" i="2"/>
  <c r="K50" i="2" s="1"/>
  <c r="R52" i="2"/>
  <c r="K52" i="2" s="1"/>
  <c r="R51" i="2"/>
  <c r="K51" i="2" s="1"/>
  <c r="R49" i="2"/>
  <c r="K49" i="2" s="1"/>
  <c r="R48" i="2"/>
  <c r="K48" i="2" s="1"/>
  <c r="R45" i="2"/>
  <c r="K45" i="2" s="1"/>
  <c r="R47" i="2"/>
  <c r="K47" i="2" s="1"/>
  <c r="R46" i="2"/>
  <c r="K46" i="2" s="1"/>
  <c r="Q17" i="2"/>
  <c r="Q18" i="2"/>
  <c r="Q19" i="2"/>
  <c r="Q20" i="2"/>
  <c r="Q21" i="2"/>
  <c r="Q22" i="2"/>
  <c r="Q23" i="2"/>
  <c r="Q24" i="2"/>
  <c r="Q25" i="2"/>
  <c r="Q26" i="2"/>
  <c r="Q27" i="2"/>
  <c r="Q28" i="2"/>
  <c r="Q29" i="2"/>
  <c r="Q30" i="2"/>
  <c r="Q31" i="2"/>
  <c r="Q32" i="2"/>
  <c r="Q33" i="2"/>
  <c r="Q34" i="2"/>
  <c r="Q35" i="2"/>
  <c r="Q36" i="2"/>
  <c r="Q37" i="2"/>
  <c r="Q38" i="2"/>
  <c r="Q39" i="2"/>
  <c r="Q40" i="2"/>
  <c r="P17" i="2"/>
  <c r="P18" i="2"/>
  <c r="P19" i="2"/>
  <c r="P20" i="2"/>
  <c r="P21" i="2"/>
  <c r="P22" i="2"/>
  <c r="P23" i="2"/>
  <c r="P24" i="2"/>
  <c r="P25" i="2"/>
  <c r="P26" i="2"/>
  <c r="P27" i="2"/>
  <c r="P28" i="2"/>
  <c r="R28" i="2" s="1"/>
  <c r="P29" i="2"/>
  <c r="P30" i="2"/>
  <c r="P31" i="2"/>
  <c r="R31" i="2" s="1"/>
  <c r="P32" i="2"/>
  <c r="R32" i="2" s="1"/>
  <c r="P33" i="2"/>
  <c r="R33" i="2" s="1"/>
  <c r="P34" i="2"/>
  <c r="P35" i="2"/>
  <c r="P36" i="2"/>
  <c r="P37" i="2"/>
  <c r="R37" i="2" s="1"/>
  <c r="P38" i="2"/>
  <c r="R38" i="2" s="1"/>
  <c r="P39" i="2"/>
  <c r="R39" i="2" s="1"/>
  <c r="P40" i="2"/>
  <c r="Q16" i="2"/>
  <c r="P16" i="2"/>
  <c r="R40" i="2" l="1"/>
  <c r="R36" i="2"/>
  <c r="R27" i="2"/>
  <c r="R24" i="2"/>
  <c r="R23" i="2"/>
  <c r="R18" i="2"/>
  <c r="R35" i="2"/>
  <c r="R29" i="2"/>
  <c r="P41" i="2"/>
  <c r="K41" i="2" s="1"/>
  <c r="R30" i="2"/>
  <c r="R34" i="2"/>
  <c r="E13" i="4"/>
  <c r="Q41" i="2"/>
  <c r="K42" i="2" s="1"/>
  <c r="R26" i="2"/>
  <c r="R25" i="2"/>
  <c r="R22" i="2"/>
  <c r="R21" i="2"/>
  <c r="R20" i="2"/>
  <c r="R19" i="2"/>
  <c r="R16" i="2"/>
  <c r="R17" i="2"/>
  <c r="N40" i="2"/>
  <c r="O40" i="2" s="1"/>
  <c r="H40" i="2" s="1"/>
  <c r="N39" i="2"/>
  <c r="O39" i="2" s="1"/>
  <c r="H39" i="2" s="1"/>
  <c r="N38" i="2"/>
  <c r="O38" i="2" s="1"/>
  <c r="H38" i="2" s="1"/>
  <c r="N37" i="2"/>
  <c r="O37" i="2" s="1"/>
  <c r="H37" i="2" s="1"/>
  <c r="N36" i="2"/>
  <c r="O36" i="2" s="1"/>
  <c r="H36" i="2" s="1"/>
  <c r="N35" i="2"/>
  <c r="O35" i="2" s="1"/>
  <c r="N34" i="2"/>
  <c r="O34" i="2" s="1"/>
  <c r="N33" i="2"/>
  <c r="O33" i="2" s="1"/>
  <c r="N32" i="2"/>
  <c r="O32" i="2" s="1"/>
  <c r="N31" i="2"/>
  <c r="O31" i="2" s="1"/>
  <c r="N30" i="2"/>
  <c r="O30" i="2" s="1"/>
  <c r="N29" i="2"/>
  <c r="O29" i="2" s="1"/>
  <c r="N28" i="2"/>
  <c r="O28" i="2" s="1"/>
  <c r="N27" i="2"/>
  <c r="O27" i="2" s="1"/>
  <c r="N26" i="2"/>
  <c r="O26" i="2" s="1"/>
  <c r="H26" i="2" s="1"/>
  <c r="N25" i="2"/>
  <c r="O25" i="2" s="1"/>
  <c r="H25" i="2" s="1"/>
  <c r="N24" i="2"/>
  <c r="O24" i="2" s="1"/>
  <c r="H24" i="2" s="1"/>
  <c r="N23" i="2"/>
  <c r="O23" i="2" s="1"/>
  <c r="H23" i="2" s="1"/>
  <c r="N22" i="2"/>
  <c r="O22" i="2" s="1"/>
  <c r="H22" i="2" s="1"/>
  <c r="N21" i="2"/>
  <c r="O21" i="2" s="1"/>
  <c r="H21" i="2" s="1"/>
  <c r="N20" i="2"/>
  <c r="O20" i="2" s="1"/>
  <c r="H20" i="2" s="1"/>
  <c r="N19" i="2"/>
  <c r="O19" i="2" s="1"/>
  <c r="H19" i="2" s="1"/>
  <c r="N18" i="2"/>
  <c r="O18" i="2" s="1"/>
  <c r="H18" i="2" s="1"/>
  <c r="N17" i="2"/>
  <c r="O17" i="2" s="1"/>
  <c r="H17" i="2" s="1"/>
  <c r="E14" i="4" l="1"/>
  <c r="S27" i="2"/>
  <c r="K27" i="2" s="1"/>
  <c r="H27" i="2"/>
  <c r="S31" i="2"/>
  <c r="K31" i="2" s="1"/>
  <c r="H31" i="2"/>
  <c r="S35" i="2"/>
  <c r="K35" i="2" s="1"/>
  <c r="H35" i="2"/>
  <c r="S39" i="2"/>
  <c r="K39" i="2" s="1"/>
  <c r="S28" i="2"/>
  <c r="K28" i="2" s="1"/>
  <c r="H28" i="2"/>
  <c r="S32" i="2"/>
  <c r="K32" i="2" s="1"/>
  <c r="H32" i="2"/>
  <c r="S36" i="2"/>
  <c r="K36" i="2" s="1"/>
  <c r="S40" i="2"/>
  <c r="K40" i="2" s="1"/>
  <c r="S29" i="2"/>
  <c r="K29" i="2" s="1"/>
  <c r="H29" i="2"/>
  <c r="S33" i="2"/>
  <c r="K33" i="2" s="1"/>
  <c r="H33" i="2"/>
  <c r="S37" i="2"/>
  <c r="K37" i="2" s="1"/>
  <c r="S30" i="2"/>
  <c r="K30" i="2" s="1"/>
  <c r="H30" i="2"/>
  <c r="S34" i="2"/>
  <c r="K34" i="2" s="1"/>
  <c r="H34" i="2"/>
  <c r="S38" i="2"/>
  <c r="K38" i="2" s="1"/>
  <c r="S26" i="2"/>
  <c r="K26" i="2" s="1"/>
  <c r="S25" i="2"/>
  <c r="K25" i="2" s="1"/>
  <c r="S24" i="2"/>
  <c r="K24" i="2" s="1"/>
  <c r="S23" i="2"/>
  <c r="K23" i="2" s="1"/>
  <c r="S22" i="2"/>
  <c r="K22" i="2" s="1"/>
  <c r="S21" i="2"/>
  <c r="K21" i="2" s="1"/>
  <c r="S20" i="2"/>
  <c r="K20" i="2" s="1"/>
  <c r="S19" i="2"/>
  <c r="K19" i="2" s="1"/>
  <c r="S17" i="2"/>
  <c r="K17" i="2" s="1"/>
  <c r="S18" i="2"/>
  <c r="K18" i="2" s="1"/>
  <c r="N16" i="2" l="1"/>
  <c r="O16" i="2" s="1"/>
  <c r="H16" i="2" s="1"/>
  <c r="B17" i="2"/>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S16" i="2" l="1"/>
  <c r="K16" i="2" s="1"/>
  <c r="K61" i="2" l="1"/>
  <c r="E12" i="4"/>
  <c r="E18" i="4" s="1"/>
</calcChain>
</file>

<file path=xl/sharedStrings.xml><?xml version="1.0" encoding="utf-8"?>
<sst xmlns="http://schemas.openxmlformats.org/spreadsheetml/2006/main" count="352" uniqueCount="253">
  <si>
    <t>Nr.</t>
  </si>
  <si>
    <t>Geschlecht</t>
  </si>
  <si>
    <t>Altersklasse</t>
  </si>
  <si>
    <t>Bootsklassen</t>
  </si>
  <si>
    <t>KI</t>
  </si>
  <si>
    <t>CI</t>
  </si>
  <si>
    <t>CII</t>
  </si>
  <si>
    <t>M</t>
  </si>
  <si>
    <t>W</t>
  </si>
  <si>
    <t>Startgeld</t>
  </si>
  <si>
    <t>Boots-klasse</t>
  </si>
  <si>
    <t>Altersklassen</t>
  </si>
  <si>
    <t>KI Schülerinnen AK-C</t>
  </si>
  <si>
    <t>KI Schüler AK-C</t>
  </si>
  <si>
    <t>KI Schülerinnen AK-B</t>
  </si>
  <si>
    <t>KI Schüler AK-B</t>
  </si>
  <si>
    <t>KI Schülerinnen AK-A</t>
  </si>
  <si>
    <t>KI Schüler AK-A</t>
  </si>
  <si>
    <t>CI Schülerinnen AK-A</t>
  </si>
  <si>
    <t>CI Schüler AK-A</t>
  </si>
  <si>
    <t>CII Schüler AK-A</t>
  </si>
  <si>
    <t>CII Schülerinnen AK-A</t>
  </si>
  <si>
    <t>KI weibl. Jugend</t>
  </si>
  <si>
    <t>KI männl. Jugend</t>
  </si>
  <si>
    <t>CI männl. Jugend</t>
  </si>
  <si>
    <t>CII weibl. Jugend</t>
  </si>
  <si>
    <t>CII männl. Jugend</t>
  </si>
  <si>
    <t>CII Jugend-Mixed</t>
  </si>
  <si>
    <t>KI weibl. Junioren</t>
  </si>
  <si>
    <t>KI männl. Junioren</t>
  </si>
  <si>
    <t>CI weibl. Junioren</t>
  </si>
  <si>
    <t>CI männl. Junioren</t>
  </si>
  <si>
    <t>CII weibl. Junioren</t>
  </si>
  <si>
    <t>CII männl. Junioren</t>
  </si>
  <si>
    <t>CII Junioren Mixed</t>
  </si>
  <si>
    <t>KI Damen</t>
  </si>
  <si>
    <t>KI Herren</t>
  </si>
  <si>
    <t>CI Damen</t>
  </si>
  <si>
    <t>CI Herren</t>
  </si>
  <si>
    <t>CII Damen</t>
  </si>
  <si>
    <t>CII Herren</t>
  </si>
  <si>
    <t>CII Mixed</t>
  </si>
  <si>
    <t>KI Senioren A</t>
  </si>
  <si>
    <t>KI Senioren B</t>
  </si>
  <si>
    <t>KI Senioren C</t>
  </si>
  <si>
    <t>KI Senioren D</t>
  </si>
  <si>
    <t>KI Senioren E</t>
  </si>
  <si>
    <t>CI Senioren A</t>
  </si>
  <si>
    <t>CI Senioren B</t>
  </si>
  <si>
    <t>CI Senioren C</t>
  </si>
  <si>
    <t>CI Senioren D</t>
  </si>
  <si>
    <t>CI Senioren E</t>
  </si>
  <si>
    <t>CII Senioren A</t>
  </si>
  <si>
    <t>CII Senioren B</t>
  </si>
  <si>
    <t>CII Senioren C</t>
  </si>
  <si>
    <t>CII Senioren D</t>
  </si>
  <si>
    <t>CII Senioren E</t>
  </si>
  <si>
    <t>CII_Mixed Senioren A</t>
  </si>
  <si>
    <t>CII_Mixed Senioren B</t>
  </si>
  <si>
    <t>CII_Mixed Senioren C</t>
  </si>
  <si>
    <t>CII_Mixed Senioren D</t>
  </si>
  <si>
    <t>CII_Mixed Senioren E</t>
  </si>
  <si>
    <t>KI Seniorinnen A</t>
  </si>
  <si>
    <t>KI Seniorinnen B</t>
  </si>
  <si>
    <t>KI Seniorinnen C</t>
  </si>
  <si>
    <t>KI Seniorinnen D</t>
  </si>
  <si>
    <t>KI Seniorinnen E</t>
  </si>
  <si>
    <t>CI Seniorinnen A</t>
  </si>
  <si>
    <t>CI Seniorinnen B</t>
  </si>
  <si>
    <t>CI Seniorinnen C</t>
  </si>
  <si>
    <t>CI Seniorinnen D</t>
  </si>
  <si>
    <t>CI Seniorinnen E</t>
  </si>
  <si>
    <t>CII Seniorinnen A</t>
  </si>
  <si>
    <t>CII Seniorinnen B</t>
  </si>
  <si>
    <t>CII Seniorinnen C</t>
  </si>
  <si>
    <t>CII Seniorinnen D</t>
  </si>
  <si>
    <t>CII Seniorinnen E</t>
  </si>
  <si>
    <t>Alter</t>
  </si>
  <si>
    <t>Geburt TT.MM.JJJJ</t>
  </si>
  <si>
    <t>Preis</t>
  </si>
  <si>
    <t>AK</t>
  </si>
  <si>
    <t>Ident</t>
  </si>
  <si>
    <t>W_KI_C</t>
  </si>
  <si>
    <t>W_KI_B</t>
  </si>
  <si>
    <t>W_KI_A</t>
  </si>
  <si>
    <t>W_CI_A</t>
  </si>
  <si>
    <t>W_CII_A</t>
  </si>
  <si>
    <t>M_KI_C</t>
  </si>
  <si>
    <t>M_KI_B</t>
  </si>
  <si>
    <t>M_KI_A</t>
  </si>
  <si>
    <t>M_CI_A</t>
  </si>
  <si>
    <t>M_CII_A</t>
  </si>
  <si>
    <t>W_KI_Jugend</t>
  </si>
  <si>
    <t>M_KI_Jugend</t>
  </si>
  <si>
    <t>W_CI_Jugend</t>
  </si>
  <si>
    <t>M_CI_Jugend</t>
  </si>
  <si>
    <t>M_CII_Jugend</t>
  </si>
  <si>
    <t>W_CII_Jugend</t>
  </si>
  <si>
    <t>Vereinsname:</t>
  </si>
  <si>
    <t>MIX</t>
  </si>
  <si>
    <t>MIX_CII_MIX_Jugend</t>
  </si>
  <si>
    <t>CII_MIX</t>
  </si>
  <si>
    <t>W_KI_Junioren</t>
  </si>
  <si>
    <t>M_KI_Junioren</t>
  </si>
  <si>
    <t>W_CI_Junioren</t>
  </si>
  <si>
    <t>M_CI_Junioren</t>
  </si>
  <si>
    <t>W_CII_Junioren</t>
  </si>
  <si>
    <t>M_CII_Junioren</t>
  </si>
  <si>
    <t>MIX_CII_MIX_Junioren</t>
  </si>
  <si>
    <t>W_KI_LK</t>
  </si>
  <si>
    <t>W_CI_LK</t>
  </si>
  <si>
    <t>W_CII_LK</t>
  </si>
  <si>
    <t>M_KI_LK</t>
  </si>
  <si>
    <t>M_CI_LK</t>
  </si>
  <si>
    <t>M_CII_LK</t>
  </si>
  <si>
    <t>MIX_CII_MIX_LK</t>
  </si>
  <si>
    <t>M_KI_AK_A</t>
  </si>
  <si>
    <t>M_KI_AK_B</t>
  </si>
  <si>
    <t>M_KI_AK_C</t>
  </si>
  <si>
    <t>M_KI_AK_D</t>
  </si>
  <si>
    <t>M_KI_AK_E</t>
  </si>
  <si>
    <t>M_CI_AK_A</t>
  </si>
  <si>
    <t>M_CI_AK_B</t>
  </si>
  <si>
    <t>M_CI_AK_C</t>
  </si>
  <si>
    <t>M_CI_AK_D</t>
  </si>
  <si>
    <t>M_CI_AK_E</t>
  </si>
  <si>
    <t>M_CII_AK_A</t>
  </si>
  <si>
    <t>M_CII_AK_B</t>
  </si>
  <si>
    <t>M_CII_AK_C</t>
  </si>
  <si>
    <t>M_CII_AK_D</t>
  </si>
  <si>
    <t>M_CII_AK_E</t>
  </si>
  <si>
    <t>MIX_CII_MIX_AK_A</t>
  </si>
  <si>
    <t>MIX_CII_MIX_AK_B</t>
  </si>
  <si>
    <t>MIX_CII_MIX_AK_C</t>
  </si>
  <si>
    <t>MIX_CII_MIX_AK_D</t>
  </si>
  <si>
    <t>MIX_CII_MIX_AK_E</t>
  </si>
  <si>
    <t>W_KI_AK_A</t>
  </si>
  <si>
    <t>W_KI_AK_B</t>
  </si>
  <si>
    <t>W_KI_AK_C</t>
  </si>
  <si>
    <t>W_KI_AK_D</t>
  </si>
  <si>
    <t>W_KI_AK_E</t>
  </si>
  <si>
    <t>W_CI_AK_A</t>
  </si>
  <si>
    <t>W_CI_AK_B</t>
  </si>
  <si>
    <t>W_CI_AK_C</t>
  </si>
  <si>
    <t>W_CI_AK_D</t>
  </si>
  <si>
    <t>W_CI_AK_E</t>
  </si>
  <si>
    <t>W_CII_AK_A</t>
  </si>
  <si>
    <t>W_CII_AK_B</t>
  </si>
  <si>
    <t>W_CII_AK_C</t>
  </si>
  <si>
    <t>W_CII_AK_D</t>
  </si>
  <si>
    <t>W_CII_AK_E</t>
  </si>
  <si>
    <t>IDENT</t>
  </si>
  <si>
    <t>CL</t>
  </si>
  <si>
    <t>SP</t>
  </si>
  <si>
    <t>Teilnahme</t>
  </si>
  <si>
    <t>J</t>
  </si>
  <si>
    <t>N</t>
  </si>
  <si>
    <t>Zähler</t>
  </si>
  <si>
    <t>Race</t>
  </si>
  <si>
    <t>Sprint</t>
  </si>
  <si>
    <t>Classic</t>
  </si>
  <si>
    <t>Datenschutz</t>
  </si>
  <si>
    <t>Handy-Nr.</t>
  </si>
  <si>
    <t>Vorname:</t>
  </si>
  <si>
    <t>Name:</t>
  </si>
  <si>
    <t>e-mail:</t>
  </si>
  <si>
    <t>Manschaftsführer</t>
  </si>
  <si>
    <t>Name/1. Name CII</t>
  </si>
  <si>
    <t>Vorname/2. Name CII</t>
  </si>
  <si>
    <t>Einzelrennen</t>
  </si>
  <si>
    <t>1. Name</t>
  </si>
  <si>
    <t>2. Name</t>
  </si>
  <si>
    <t>Mannschaftsklasse</t>
  </si>
  <si>
    <t>Verein</t>
  </si>
  <si>
    <t>CI weibl. Jugend</t>
  </si>
  <si>
    <t>KI Schülerinnen</t>
  </si>
  <si>
    <t>KI Schüler</t>
  </si>
  <si>
    <t>CI Schülerinnen</t>
  </si>
  <si>
    <t>CI Schüler</t>
  </si>
  <si>
    <t>Vereinsadresse:</t>
  </si>
  <si>
    <t>PLZ</t>
  </si>
  <si>
    <t>Ort</t>
  </si>
  <si>
    <t>Straße/Nr.</t>
  </si>
  <si>
    <t>Anzahl</t>
  </si>
  <si>
    <t>Kosten</t>
  </si>
  <si>
    <t>Übernachtungen</t>
  </si>
  <si>
    <t>Rechnungsbetrag gesamt:</t>
  </si>
  <si>
    <t xml:space="preserve">Veranstaltungsort: </t>
  </si>
  <si>
    <t>Meldeschluss:</t>
  </si>
  <si>
    <t>Meldungen an:</t>
  </si>
  <si>
    <t>Ausgabe der Startnummern und Rechnungen</t>
  </si>
  <si>
    <t>Wettkampfstrecken</t>
  </si>
  <si>
    <t>Sicherheitsbestimmungen</t>
  </si>
  <si>
    <t>Schüler:</t>
  </si>
  <si>
    <t>Jug./Jun./LK/AK:</t>
  </si>
  <si>
    <t>Weitere Hinweise</t>
  </si>
  <si>
    <t>10:00 Uhr:</t>
  </si>
  <si>
    <t>Rennstrecke Samstag:</t>
  </si>
  <si>
    <t>Einschreibgebühr</t>
  </si>
  <si>
    <t>Einschreibgebühr Classic</t>
  </si>
  <si>
    <t>Einschreibgebühr Sprint</t>
  </si>
  <si>
    <t>Ansprechpartner:</t>
  </si>
  <si>
    <t>Mannschaftsrennen</t>
  </si>
  <si>
    <t>Nachmeldegebühr</t>
  </si>
  <si>
    <t>Übernachtungskosten</t>
  </si>
  <si>
    <t>Gebühren</t>
  </si>
  <si>
    <t>Rechnungsbetrag</t>
  </si>
  <si>
    <t>Bankverbindung:</t>
  </si>
  <si>
    <t>Betrag erhalten:</t>
  </si>
  <si>
    <t>Rechnungsempfänger:</t>
  </si>
  <si>
    <t>Frank Johannsen</t>
  </si>
  <si>
    <t xml:space="preserve"> </t>
  </si>
  <si>
    <t>Für Schäden jeglicher Art übernimmt der Verein keine Haftung. Teilnahme auf eigene Gefahr.</t>
  </si>
  <si>
    <t xml:space="preserve">Veranstalter/Ausrichter: </t>
  </si>
  <si>
    <t>Bitte nutzt diese Datei als Meldeformular!</t>
  </si>
  <si>
    <t>Übernachtungen (5,00 € pro Person) nicht möglich</t>
  </si>
  <si>
    <t xml:space="preserve">Unterschrift Wettkanmpfleitung </t>
  </si>
  <si>
    <t xml:space="preserve">Oberalsetr VfW e.V. </t>
  </si>
  <si>
    <t>IBAN:  DE20 2005 0550 1057 2143 12</t>
  </si>
  <si>
    <t>BIC: HASPDEHHXXX</t>
  </si>
  <si>
    <t xml:space="preserve">Hamburger Sparkasse </t>
  </si>
  <si>
    <t>Sport ist unser Element</t>
  </si>
  <si>
    <t xml:space="preserve"> "Willy Meyer Gedächtnisrennen" </t>
  </si>
  <si>
    <t xml:space="preserve">Oberalster VfW e.V. </t>
  </si>
  <si>
    <t>keine</t>
  </si>
  <si>
    <t>Schwimmwestenpflicht</t>
  </si>
  <si>
    <t>Zeitplan für Sonntag</t>
  </si>
  <si>
    <t xml:space="preserve">Bootshaus Alstereck </t>
  </si>
  <si>
    <t xml:space="preserve">Brombeerweg74, 22335 Hamburg </t>
  </si>
  <si>
    <t xml:space="preserve">Ziel = Bootshaus Alstereck  </t>
  </si>
  <si>
    <t>Zeitplan für Samstag</t>
  </si>
  <si>
    <t>11:00 Uhr:</t>
  </si>
  <si>
    <t>13:00 Uhr:</t>
  </si>
  <si>
    <t>Siegerehrung:</t>
  </si>
  <si>
    <t xml:space="preserve">17:00 Uhr </t>
  </si>
  <si>
    <t>Start der Sprintrennen</t>
  </si>
  <si>
    <r>
      <rPr>
        <sz val="11"/>
        <color theme="1"/>
        <rFont val="Calibri"/>
        <family val="2"/>
        <scheme val="minor"/>
      </rPr>
      <t>Rennstrecke Sonntag</t>
    </r>
    <r>
      <rPr>
        <strike/>
        <sz val="11"/>
        <color theme="1"/>
        <rFont val="Calibri"/>
        <family val="2"/>
        <scheme val="minor"/>
      </rPr>
      <t xml:space="preserve"> </t>
    </r>
  </si>
  <si>
    <t xml:space="preserve">Start = 300m oberhalb das Bootshauses </t>
  </si>
  <si>
    <t xml:space="preserve">Mit der Teilnahme oder dem Besuch der Regatta ist das ausgehängte Hygienekonzept bindend. Es gilt die 3G Regel </t>
  </si>
  <si>
    <t xml:space="preserve">14:00 Uhr </t>
  </si>
  <si>
    <t xml:space="preserve">Meldung Oberalster Regatta "Willy Meyer Gedächtnisrennen" </t>
  </si>
  <si>
    <t>Start 1 = Brücke Torhaus (eine Brücke oberhalb das alten Starts)</t>
  </si>
  <si>
    <t>Start 2 = Brücke UHC (eine Brücke oberhalb das alten Starts)</t>
  </si>
  <si>
    <t xml:space="preserve">Bar oder per Überweisung </t>
  </si>
  <si>
    <t>15.04.- 16.04.2023</t>
  </si>
  <si>
    <t>Sprint und Classic</t>
  </si>
  <si>
    <t>fjohannsen@outlook.de</t>
  </si>
  <si>
    <t>Datum: 15.04.2023</t>
  </si>
  <si>
    <t>Norddeusche Meisterschaft</t>
  </si>
  <si>
    <t>Oberalster Regatta 2023</t>
  </si>
  <si>
    <t xml:space="preserve">Norddeutsche Meisterschaft </t>
  </si>
  <si>
    <t>Obleutebesprechung: Samstag, den 15.04.23 12:00 Uhr</t>
  </si>
  <si>
    <t xml:space="preserve">Start der Rennen Classic mit Jedermann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</si>
</sst>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7]_-;\-* #,##0.00\ [$€-407]_-;_-* &quot;-&quot;??\ [$€-407]_-;_-@_-"/>
  </numFmts>
  <fonts count="25" x14ac:knownFonts="1">
    <font>
      <sz val="11"/>
      <color theme="1"/>
      <name val="Calibri"/>
      <family val="2"/>
      <scheme val="minor"/>
    </font>
    <font>
      <b/>
      <sz val="20"/>
      <color theme="0"/>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8"/>
      <color theme="1"/>
      <name val="Calibri"/>
      <family val="2"/>
      <scheme val="minor"/>
    </font>
    <font>
      <b/>
      <sz val="20"/>
      <name val="Calibri"/>
      <family val="2"/>
      <scheme val="minor"/>
    </font>
    <font>
      <b/>
      <sz val="12"/>
      <name val="Calibri"/>
      <family val="2"/>
      <scheme val="minor"/>
    </font>
    <font>
      <sz val="12"/>
      <name val="Calibri"/>
      <family val="2"/>
      <scheme val="minor"/>
    </font>
    <font>
      <sz val="18"/>
      <color theme="1"/>
      <name val="Calibri"/>
      <family val="2"/>
      <scheme val="minor"/>
    </font>
    <font>
      <b/>
      <sz val="18"/>
      <color theme="1"/>
      <name val="Calibri"/>
      <family val="2"/>
      <scheme val="minor"/>
    </font>
    <font>
      <b/>
      <sz val="16"/>
      <name val="Calibri"/>
      <family val="2"/>
      <scheme val="minor"/>
    </font>
    <font>
      <b/>
      <sz val="11"/>
      <color theme="1"/>
      <name val="Calibri"/>
      <family val="2"/>
      <scheme val="minor"/>
    </font>
    <font>
      <u/>
      <sz val="11"/>
      <color theme="10"/>
      <name val="Calibri"/>
      <family val="2"/>
      <scheme val="minor"/>
    </font>
    <font>
      <b/>
      <sz val="18"/>
      <name val="Calibri"/>
      <family val="2"/>
      <scheme val="minor"/>
    </font>
    <font>
      <sz val="10"/>
      <color theme="1"/>
      <name val="Calibri"/>
      <family val="2"/>
      <scheme val="minor"/>
    </font>
    <font>
      <sz val="20"/>
      <color theme="1"/>
      <name val="Calibri"/>
      <family val="2"/>
      <scheme val="minor"/>
    </font>
    <font>
      <sz val="16"/>
      <color theme="1"/>
      <name val="Calibri"/>
      <family val="2"/>
      <scheme val="minor"/>
    </font>
    <font>
      <b/>
      <sz val="20"/>
      <color theme="1"/>
      <name val="Calibri"/>
      <family val="2"/>
      <scheme val="minor"/>
    </font>
    <font>
      <b/>
      <sz val="16"/>
      <color theme="1"/>
      <name val="Calibri"/>
      <family val="2"/>
      <scheme val="minor"/>
    </font>
    <font>
      <b/>
      <sz val="14"/>
      <color theme="1"/>
      <name val="Calibri"/>
      <family val="2"/>
      <scheme val="minor"/>
    </font>
    <font>
      <strike/>
      <sz val="11"/>
      <color theme="1"/>
      <name val="Calibri"/>
      <family val="2"/>
      <scheme val="minor"/>
    </font>
    <font>
      <b/>
      <sz val="10"/>
      <color theme="1"/>
      <name val="Calibri"/>
      <family val="2"/>
      <scheme val="minor"/>
    </font>
    <font>
      <b/>
      <sz val="11"/>
      <color rgb="FFFDC32C"/>
      <name val="Calibri"/>
      <family val="2"/>
      <scheme val="minor"/>
    </font>
    <font>
      <b/>
      <sz val="26"/>
      <color rgb="FF238EC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70C0"/>
        <bgColor indexed="64"/>
      </patternFill>
    </fill>
    <fill>
      <patternFill patternType="solid">
        <fgColor rgb="FF238EC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ck">
        <color auto="1"/>
      </bottom>
      <diagonal/>
    </border>
    <border>
      <left/>
      <right/>
      <top style="thin">
        <color auto="1"/>
      </top>
      <bottom style="thin">
        <color auto="1"/>
      </bottom>
      <diagonal/>
    </border>
    <border>
      <left/>
      <right/>
      <top style="thick">
        <color auto="1"/>
      </top>
      <bottom style="double">
        <color auto="1"/>
      </bottom>
      <diagonal/>
    </border>
  </borders>
  <cellStyleXfs count="3">
    <xf numFmtId="0" fontId="0" fillId="0" borderId="0"/>
    <xf numFmtId="44" fontId="4" fillId="0" borderId="0" applyFont="0" applyFill="0" applyBorder="0" applyAlignment="0" applyProtection="0"/>
    <xf numFmtId="0" fontId="13" fillId="0" borderId="0" applyNumberFormat="0" applyFill="0" applyBorder="0" applyAlignment="0" applyProtection="0"/>
  </cellStyleXfs>
  <cellXfs count="106">
    <xf numFmtId="0" fontId="0" fillId="0" borderId="0" xfId="0"/>
    <xf numFmtId="0" fontId="0" fillId="0" borderId="0" xfId="0" applyAlignment="1">
      <alignment horizontal="center"/>
    </xf>
    <xf numFmtId="0" fontId="2" fillId="0" borderId="0" xfId="0" applyFont="1"/>
    <xf numFmtId="0" fontId="2" fillId="0" borderId="1" xfId="0" applyFont="1" applyBorder="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2" fontId="2" fillId="0" borderId="0" xfId="0" applyNumberFormat="1" applyFont="1" applyAlignment="1">
      <alignment horizontal="center"/>
    </xf>
    <xf numFmtId="0" fontId="2" fillId="0" borderId="0" xfId="0" applyFont="1" applyAlignment="1">
      <alignment horizontal="center"/>
    </xf>
    <xf numFmtId="164" fontId="2" fillId="0" borderId="1" xfId="1" applyNumberFormat="1" applyFont="1" applyBorder="1"/>
    <xf numFmtId="0" fontId="2" fillId="0" borderId="1" xfId="0" applyFont="1" applyBorder="1" applyAlignment="1">
      <alignment horizontal="center" vertical="center"/>
    </xf>
    <xf numFmtId="44" fontId="0" fillId="0" borderId="0" xfId="1" applyFont="1"/>
    <xf numFmtId="0" fontId="5" fillId="0" borderId="1" xfId="0" applyFont="1" applyBorder="1" applyAlignment="1">
      <alignment horizontal="center" vertical="center" wrapText="1"/>
    </xf>
    <xf numFmtId="0" fontId="7" fillId="2" borderId="0" xfId="0" applyFont="1" applyFill="1" applyAlignment="1">
      <alignment horizontal="right"/>
    </xf>
    <xf numFmtId="0" fontId="8" fillId="2" borderId="0" xfId="0" applyFont="1" applyFill="1"/>
    <xf numFmtId="0" fontId="7" fillId="2" borderId="1" xfId="0" applyFont="1" applyFill="1" applyBorder="1" applyAlignment="1">
      <alignment horizontal="right" vertical="center"/>
    </xf>
    <xf numFmtId="164" fontId="10" fillId="0" borderId="1" xfId="0" applyNumberFormat="1" applyFont="1" applyBorder="1"/>
    <xf numFmtId="0" fontId="2" fillId="0" borderId="1" xfId="0" applyFont="1" applyBorder="1" applyProtection="1">
      <protection locked="0"/>
    </xf>
    <xf numFmtId="14" fontId="2" fillId="0" borderId="1" xfId="0" applyNumberFormat="1" applyFont="1" applyBorder="1" applyProtection="1">
      <protection locked="0"/>
    </xf>
    <xf numFmtId="0" fontId="2" fillId="0" borderId="1" xfId="0" applyFont="1" applyBorder="1" applyAlignment="1" applyProtection="1">
      <alignment horizontal="center"/>
      <protection locked="0"/>
    </xf>
    <xf numFmtId="0" fontId="2" fillId="0" borderId="1" xfId="0" applyFont="1" applyBorder="1" applyAlignment="1">
      <alignment horizontal="center"/>
    </xf>
    <xf numFmtId="164" fontId="9" fillId="0" borderId="1" xfId="1" applyNumberFormat="1" applyFont="1" applyBorder="1"/>
    <xf numFmtId="0" fontId="6" fillId="2" borderId="5" xfId="0" applyFont="1" applyFill="1" applyBorder="1"/>
    <xf numFmtId="0" fontId="6" fillId="2" borderId="0" xfId="0" applyFont="1" applyFill="1"/>
    <xf numFmtId="0" fontId="6" fillId="2" borderId="6" xfId="0" applyFont="1" applyFill="1" applyBorder="1"/>
    <xf numFmtId="0" fontId="7" fillId="2" borderId="5" xfId="0" applyFont="1" applyFill="1" applyBorder="1"/>
    <xf numFmtId="0" fontId="7" fillId="2" borderId="0" xfId="0" applyFont="1" applyFill="1"/>
    <xf numFmtId="0" fontId="0" fillId="0" borderId="6" xfId="0" applyBorder="1"/>
    <xf numFmtId="0" fontId="0" fillId="0" borderId="5" xfId="0" applyBorder="1"/>
    <xf numFmtId="0" fontId="0" fillId="0" borderId="10" xfId="0" applyBorder="1"/>
    <xf numFmtId="0" fontId="0" fillId="0" borderId="4" xfId="0" applyBorder="1"/>
    <xf numFmtId="0" fontId="0" fillId="0" borderId="11" xfId="0" applyBorder="1"/>
    <xf numFmtId="0" fontId="13" fillId="0" borderId="0" xfId="2" applyAlignment="1">
      <alignment horizontal="left"/>
    </xf>
    <xf numFmtId="0" fontId="2" fillId="0" borderId="0" xfId="0" applyFont="1" applyAlignment="1">
      <alignment horizontal="left"/>
    </xf>
    <xf numFmtId="0" fontId="1" fillId="2" borderId="0" xfId="0" applyFont="1" applyFill="1" applyAlignment="1">
      <alignment horizontal="center"/>
    </xf>
    <xf numFmtId="0" fontId="15" fillId="0" borderId="0" xfId="0" applyFont="1"/>
    <xf numFmtId="0" fontId="2" fillId="0" borderId="0" xfId="0" applyFont="1" applyAlignment="1">
      <alignment horizontal="right"/>
    </xf>
    <xf numFmtId="0" fontId="17" fillId="0" borderId="0" xfId="0" applyFont="1"/>
    <xf numFmtId="0" fontId="16" fillId="0" borderId="14" xfId="0" applyFont="1" applyBorder="1"/>
    <xf numFmtId="0" fontId="0" fillId="0" borderId="14" xfId="0" applyBorder="1"/>
    <xf numFmtId="0" fontId="17" fillId="0" borderId="0" xfId="0" applyFont="1" applyAlignment="1">
      <alignment horizontal="left"/>
    </xf>
    <xf numFmtId="0" fontId="20" fillId="0" borderId="0" xfId="0" applyFont="1"/>
    <xf numFmtId="0" fontId="3" fillId="0" borderId="0" xfId="0" applyFont="1"/>
    <xf numFmtId="0" fontId="21" fillId="0" borderId="0" xfId="0" applyFont="1"/>
    <xf numFmtId="0" fontId="22" fillId="0" borderId="0" xfId="0" applyFont="1"/>
    <xf numFmtId="0" fontId="9" fillId="0" borderId="1" xfId="0" applyFont="1" applyBorder="1" applyAlignment="1">
      <alignment horizontal="center"/>
    </xf>
    <xf numFmtId="14" fontId="0" fillId="0" borderId="0" xfId="0" applyNumberFormat="1"/>
    <xf numFmtId="2" fontId="0" fillId="0" borderId="0" xfId="0" applyNumberFormat="1"/>
    <xf numFmtId="0" fontId="3" fillId="0" borderId="0" xfId="0" applyFont="1" applyAlignment="1">
      <alignment horizontal="right"/>
    </xf>
    <xf numFmtId="0" fontId="0" fillId="0" borderId="0" xfId="0" applyAlignment="1">
      <alignment horizontal="left"/>
    </xf>
    <xf numFmtId="0" fontId="0" fillId="0" borderId="0" xfId="0" applyAlignment="1">
      <alignment horizontal="right"/>
    </xf>
    <xf numFmtId="0" fontId="23" fillId="0" borderId="0" xfId="0" applyFont="1"/>
    <xf numFmtId="0" fontId="18" fillId="0" borderId="0" xfId="0" applyFont="1" applyAlignment="1">
      <alignment horizontal="center"/>
    </xf>
    <xf numFmtId="0" fontId="21" fillId="0" borderId="0" xfId="0" applyFont="1" applyAlignment="1">
      <alignment horizontal="right"/>
    </xf>
    <xf numFmtId="0" fontId="14" fillId="6" borderId="0" xfId="0" applyFont="1" applyFill="1" applyAlignment="1">
      <alignment horizontal="center"/>
    </xf>
    <xf numFmtId="0" fontId="14" fillId="4" borderId="0" xfId="0" applyFont="1" applyFill="1" applyAlignment="1">
      <alignment horizontal="center"/>
    </xf>
    <xf numFmtId="0" fontId="0" fillId="0" borderId="0" xfId="0" applyAlignment="1">
      <alignment horizontal="left"/>
    </xf>
    <xf numFmtId="0" fontId="0" fillId="0" borderId="0" xfId="0" applyAlignment="1">
      <alignment horizontal="right"/>
    </xf>
    <xf numFmtId="0" fontId="21" fillId="0" borderId="0" xfId="0" applyFont="1" applyAlignment="1">
      <alignment horizontal="right"/>
    </xf>
    <xf numFmtId="0" fontId="12" fillId="0" borderId="0" xfId="0" applyFont="1" applyAlignment="1">
      <alignment horizontal="right"/>
    </xf>
    <xf numFmtId="0" fontId="3" fillId="0" borderId="0" xfId="0" applyFont="1" applyAlignment="1">
      <alignment horizontal="right"/>
    </xf>
    <xf numFmtId="0" fontId="2" fillId="0" borderId="0" xfId="0" applyFont="1" applyAlignment="1">
      <alignment horizontal="left"/>
    </xf>
    <xf numFmtId="14" fontId="3" fillId="0" borderId="0" xfId="0" applyNumberFormat="1" applyFont="1" applyAlignment="1">
      <alignment horizontal="center"/>
    </xf>
    <xf numFmtId="0" fontId="13" fillId="0" borderId="0" xfId="2" applyFill="1"/>
    <xf numFmtId="0" fontId="0" fillId="0" borderId="0" xfId="0"/>
    <xf numFmtId="0" fontId="3" fillId="0" borderId="0" xfId="0" applyFont="1" applyAlignment="1">
      <alignment horizontal="center"/>
    </xf>
    <xf numFmtId="0" fontId="24" fillId="2" borderId="0" xfId="0" applyFont="1" applyFill="1" applyAlignment="1">
      <alignment horizontal="center"/>
    </xf>
    <xf numFmtId="14" fontId="24" fillId="2" borderId="12" xfId="0" applyNumberFormat="1" applyFont="1" applyFill="1" applyBorder="1" applyAlignment="1">
      <alignment horizontal="center"/>
    </xf>
    <xf numFmtId="0" fontId="24" fillId="2" borderId="12" xfId="0" applyFont="1" applyFill="1" applyBorder="1" applyAlignment="1">
      <alignment horizontal="center"/>
    </xf>
    <xf numFmtId="0" fontId="7" fillId="2" borderId="1" xfId="0" applyFont="1" applyFill="1" applyBorder="1" applyAlignment="1">
      <alignment horizontal="center"/>
    </xf>
    <xf numFmtId="0" fontId="12" fillId="0" borderId="8" xfId="0" applyFont="1" applyBorder="1" applyAlignment="1">
      <alignment horizontal="right"/>
    </xf>
    <xf numFmtId="0" fontId="12" fillId="0" borderId="6" xfId="0" applyFont="1" applyBorder="1" applyAlignment="1">
      <alignment horizontal="right"/>
    </xf>
    <xf numFmtId="0" fontId="1" fillId="5" borderId="7" xfId="0" applyFont="1" applyFill="1" applyBorder="1" applyAlignment="1">
      <alignment horizontal="center"/>
    </xf>
    <xf numFmtId="0" fontId="1" fillId="5" borderId="8" xfId="0" applyFont="1" applyFill="1" applyBorder="1" applyAlignment="1">
      <alignment horizontal="center"/>
    </xf>
    <xf numFmtId="0" fontId="1" fillId="5" borderId="9" xfId="0" applyFont="1" applyFill="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5" borderId="5" xfId="0" applyFont="1" applyFill="1" applyBorder="1" applyAlignment="1">
      <alignment horizontal="center"/>
    </xf>
    <xf numFmtId="0" fontId="1" fillId="5" borderId="0" xfId="0" applyFont="1" applyFill="1" applyAlignment="1">
      <alignment horizontal="center"/>
    </xf>
    <xf numFmtId="0" fontId="1" fillId="5" borderId="6" xfId="0" applyFont="1" applyFill="1" applyBorder="1" applyAlignment="1">
      <alignment horizontal="center"/>
    </xf>
    <xf numFmtId="0" fontId="10" fillId="0" borderId="0" xfId="0" applyFont="1" applyAlignment="1">
      <alignment horizontal="center"/>
    </xf>
    <xf numFmtId="0" fontId="10" fillId="0" borderId="6" xfId="0" applyFont="1" applyBorder="1" applyAlignment="1">
      <alignment horizontal="center"/>
    </xf>
    <xf numFmtId="0" fontId="8" fillId="2" borderId="1" xfId="0" applyFont="1" applyFill="1" applyBorder="1" applyAlignment="1" applyProtection="1">
      <alignment horizontal="center"/>
      <protection locked="0"/>
    </xf>
    <xf numFmtId="0" fontId="11" fillId="3" borderId="1" xfId="0" applyFont="1" applyFill="1" applyBorder="1" applyAlignment="1">
      <alignment horizontal="center" vertical="center"/>
    </xf>
    <xf numFmtId="0" fontId="8" fillId="2" borderId="1" xfId="0" quotePrefix="1" applyFont="1" applyFill="1" applyBorder="1" applyAlignment="1" applyProtection="1">
      <alignment horizontal="center"/>
      <protection locked="0"/>
    </xf>
    <xf numFmtId="0" fontId="13" fillId="2" borderId="1" xfId="2" applyFill="1" applyBorder="1" applyAlignment="1" applyProtection="1">
      <alignment horizontal="center"/>
      <protection locked="0"/>
    </xf>
    <xf numFmtId="0" fontId="8" fillId="2" borderId="2" xfId="0" applyFont="1" applyFill="1" applyBorder="1" applyAlignment="1" applyProtection="1">
      <alignment horizontal="center"/>
      <protection locked="0"/>
    </xf>
    <xf numFmtId="0" fontId="8" fillId="2" borderId="3" xfId="0" applyFont="1" applyFill="1" applyBorder="1" applyAlignment="1" applyProtection="1">
      <alignment horizontal="center"/>
      <protection locked="0"/>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8" fillId="5" borderId="10" xfId="0" applyFont="1" applyFill="1" applyBorder="1" applyAlignment="1">
      <alignment horizontal="center" wrapText="1"/>
    </xf>
    <xf numFmtId="0" fontId="18" fillId="5" borderId="4" xfId="0" applyFont="1" applyFill="1" applyBorder="1" applyAlignment="1">
      <alignment horizontal="center" wrapText="1"/>
    </xf>
    <xf numFmtId="0" fontId="18" fillId="5" borderId="11" xfId="0" applyFont="1" applyFill="1" applyBorder="1" applyAlignment="1">
      <alignment horizontal="center" wrapText="1"/>
    </xf>
    <xf numFmtId="0" fontId="18" fillId="5" borderId="7" xfId="0" applyFont="1" applyFill="1" applyBorder="1" applyAlignment="1">
      <alignment horizontal="center" wrapText="1"/>
    </xf>
    <xf numFmtId="0" fontId="18" fillId="5" borderId="8" xfId="0" applyFont="1" applyFill="1" applyBorder="1" applyAlignment="1">
      <alignment horizontal="center" wrapText="1"/>
    </xf>
    <xf numFmtId="0" fontId="18" fillId="5" borderId="9" xfId="0" applyFont="1" applyFill="1" applyBorder="1" applyAlignment="1">
      <alignment horizontal="center" wrapText="1"/>
    </xf>
    <xf numFmtId="0" fontId="19" fillId="0" borderId="0" xfId="0" applyFont="1" applyAlignment="1">
      <alignment horizontal="left"/>
    </xf>
    <xf numFmtId="0" fontId="17" fillId="0" borderId="0" xfId="0" applyFont="1" applyAlignment="1">
      <alignment horizontal="left"/>
    </xf>
    <xf numFmtId="44" fontId="17" fillId="0" borderId="1" xfId="1" applyFont="1"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0" fillId="0" borderId="3" xfId="0" applyBorder="1" applyAlignment="1">
      <alignment horizontal="center"/>
    </xf>
    <xf numFmtId="0" fontId="17" fillId="0" borderId="1" xfId="0" applyFont="1" applyBorder="1" applyAlignment="1">
      <alignment horizontal="left"/>
    </xf>
    <xf numFmtId="0" fontId="19" fillId="0" borderId="1" xfId="0" applyFont="1" applyBorder="1" applyAlignment="1">
      <alignment horizontal="center"/>
    </xf>
    <xf numFmtId="0" fontId="0" fillId="0" borderId="8" xfId="0" applyBorder="1" applyAlignment="1">
      <alignment horizontal="center"/>
    </xf>
    <xf numFmtId="0" fontId="0" fillId="0" borderId="0" xfId="0" applyAlignment="1">
      <alignment horizontal="center"/>
    </xf>
    <xf numFmtId="44" fontId="17" fillId="0" borderId="14" xfId="1" applyFont="1" applyBorder="1" applyAlignment="1">
      <alignment horizontal="center"/>
    </xf>
  </cellXfs>
  <cellStyles count="3">
    <cellStyle name="Link" xfId="2" builtinId="8"/>
    <cellStyle name="Standard" xfId="0" builtinId="0"/>
    <cellStyle name="Währung" xfId="1" builtinId="4"/>
  </cellStyles>
  <dxfs count="1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238EC1"/>
      <color rgb="FFFDC32C"/>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50426</xdr:colOff>
      <xdr:row>39</xdr:row>
      <xdr:rowOff>61632</xdr:rowOff>
    </xdr:from>
    <xdr:to>
      <xdr:col>10</xdr:col>
      <xdr:colOff>414618</xdr:colOff>
      <xdr:row>59</xdr:row>
      <xdr:rowOff>0</xdr:rowOff>
    </xdr:to>
    <xdr:sp macro="" textlink="">
      <xdr:nvSpPr>
        <xdr:cNvPr id="3" name="Textfeld 2">
          <a:extLst>
            <a:ext uri="{FF2B5EF4-FFF2-40B4-BE49-F238E27FC236}">
              <a16:creationId xmlns:a16="http://schemas.microsoft.com/office/drawing/2014/main" id="{C520004B-77FF-443A-8693-46A60A469A4E}"/>
            </a:ext>
          </a:extLst>
        </xdr:cNvPr>
        <xdr:cNvSpPr txBox="1"/>
      </xdr:nvSpPr>
      <xdr:spPr>
        <a:xfrm>
          <a:off x="50426" y="12591337"/>
          <a:ext cx="5369147" cy="37595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dk1"/>
              </a:solidFill>
              <a:effectLst/>
              <a:latin typeface="+mn-lt"/>
              <a:ea typeface="+mn-ea"/>
              <a:cs typeface="+mn-cs"/>
            </a:rPr>
            <a:t>§ 5 – Datenerhebung und –verwertung</a:t>
          </a:r>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 </a:t>
          </a:r>
        </a:p>
        <a:p>
          <a:pPr lvl="0"/>
          <a:r>
            <a:rPr lang="de-DE" sz="1100">
              <a:solidFill>
                <a:schemeClr val="dk1"/>
              </a:solidFill>
              <a:effectLst/>
              <a:latin typeface="+mn-lt"/>
              <a:ea typeface="+mn-ea"/>
              <a:cs typeface="+mn-cs"/>
            </a:rPr>
            <a:t>Die bei Anmeldung vom Teilnehmer angegebenen personenbezogenen Daten, werden gespeichert und nur zu Zwecken der Durchführung und Abwicklung der Veranstaltung.</a:t>
          </a:r>
        </a:p>
        <a:p>
          <a:r>
            <a:rPr lang="de-DE" sz="1100">
              <a:solidFill>
                <a:schemeClr val="dk1"/>
              </a:solidFill>
              <a:effectLst/>
              <a:latin typeface="+mn-lt"/>
              <a:ea typeface="+mn-ea"/>
              <a:cs typeface="+mn-cs"/>
            </a:rPr>
            <a:t> </a:t>
          </a:r>
        </a:p>
        <a:p>
          <a:r>
            <a:rPr lang="de-DE" sz="1100">
              <a:solidFill>
                <a:schemeClr val="dk1"/>
              </a:solidFill>
              <a:effectLst/>
              <a:latin typeface="+mn-lt"/>
              <a:ea typeface="+mn-ea"/>
              <a:cs typeface="+mn-cs"/>
            </a:rPr>
            <a:t>(§ 28 BundesdatenschutzG). Mit der Anmeldung willigt der Teilnehmer in eine Speicherung der Daten zu diesem Zweck ein.</a:t>
          </a:r>
        </a:p>
        <a:p>
          <a:r>
            <a:rPr lang="de-DE" sz="1100">
              <a:solidFill>
                <a:schemeClr val="dk1"/>
              </a:solidFill>
              <a:effectLst/>
              <a:latin typeface="+mn-lt"/>
              <a:ea typeface="+mn-ea"/>
              <a:cs typeface="+mn-cs"/>
            </a:rPr>
            <a:t> </a:t>
          </a:r>
        </a:p>
        <a:p>
          <a:pPr lvl="0"/>
          <a:r>
            <a:rPr lang="de-DE" sz="1100">
              <a:solidFill>
                <a:schemeClr val="dk1"/>
              </a:solidFill>
              <a:effectLst/>
              <a:latin typeface="+mn-lt"/>
              <a:ea typeface="+mn-ea"/>
              <a:cs typeface="+mn-cs"/>
            </a:rPr>
            <a:t>Der Teilnehmer erklärt sich damit einverstanden, dass die im Zusammenhang mit seiner Teilnahme an der Veranstaltung gemachten Fotos, Filmaufnahmen und Interviews des Teilnehmers in Rundfunk, Fernsehen, Printmedien, Büchern, fotomechanischen Vervielfältigungen (Filme, Videokassette etc.) ohne Anspruch auf Vergütung verbreitet und veröffentlicht werden.</a:t>
          </a:r>
        </a:p>
        <a:p>
          <a:r>
            <a:rPr lang="de-DE" sz="1100">
              <a:solidFill>
                <a:schemeClr val="dk1"/>
              </a:solidFill>
              <a:effectLst/>
              <a:latin typeface="+mn-lt"/>
              <a:ea typeface="+mn-ea"/>
              <a:cs typeface="+mn-cs"/>
            </a:rPr>
            <a:t> </a:t>
          </a:r>
        </a:p>
        <a:p>
          <a:pPr lvl="0"/>
          <a:r>
            <a:rPr lang="de-DE" sz="1100">
              <a:solidFill>
                <a:schemeClr val="dk1"/>
              </a:solidFill>
              <a:effectLst/>
              <a:latin typeface="+mn-lt"/>
              <a:ea typeface="+mn-ea"/>
              <a:cs typeface="+mn-cs"/>
            </a:rPr>
            <a:t>Der Teilnehmer erklärt sich damit einverstanden, dass die gem. Abs. 1 erhobenen personenbezogenen Daten zum Zweck der Zeitmessung, Erstellung der Ergebnislisten sowie der Einstellung dieser Listen ins Internet weitergegeben werden. Mit der Anmeldung willigt der Teilnehmer in eine Speicherung und Weitergabe der Daten zu diesem Zweck ein.</a:t>
          </a:r>
        </a:p>
        <a:p>
          <a:r>
            <a:rPr lang="de-DE" sz="1100">
              <a:solidFill>
                <a:schemeClr val="dk1"/>
              </a:solidFill>
              <a:effectLst/>
              <a:latin typeface="+mn-lt"/>
              <a:ea typeface="+mn-ea"/>
              <a:cs typeface="+mn-cs"/>
            </a:rPr>
            <a:t> </a:t>
          </a:r>
        </a:p>
        <a:p>
          <a:pPr lvl="0"/>
          <a:r>
            <a:rPr lang="de-DE" sz="1100">
              <a:solidFill>
                <a:schemeClr val="dk1"/>
              </a:solidFill>
              <a:effectLst/>
              <a:latin typeface="+mn-lt"/>
              <a:ea typeface="+mn-ea"/>
              <a:cs typeface="+mn-cs"/>
            </a:rPr>
            <a:t>Es werden Name, Vorname, Geburtsjahr, Verein, Startnummer und Ergebnis (Platzierung und Zeiten) des Teilnehmers zur Darstellung von Starter- und Ergebnislisten in allen relevanten veranstaltungsbegleitenden Medien (Druckerzeugnisse wie Programmheft, Teilnehmerliste, Ergebnisliste sowie Internet) abgedruckt bzw. veröffentlicht. Mit der Anmeldung willigt der Teilnehmer in eine Speicherung und Weitergabe der Daten zu diesem Zweck ein.</a:t>
          </a:r>
        </a:p>
        <a:p>
          <a:r>
            <a:rPr lang="de-DE" sz="1100">
              <a:solidFill>
                <a:schemeClr val="dk1"/>
              </a:solidFill>
              <a:effectLst/>
              <a:latin typeface="+mn-lt"/>
              <a:ea typeface="+mn-ea"/>
              <a:cs typeface="+mn-cs"/>
            </a:rPr>
            <a:t>	</a:t>
          </a:r>
          <a:br>
            <a:rPr lang="de-DE" sz="1100">
              <a:solidFill>
                <a:schemeClr val="dk1"/>
              </a:solidFill>
              <a:effectLst/>
              <a:latin typeface="+mn-lt"/>
              <a:ea typeface="+mn-ea"/>
              <a:cs typeface="+mn-cs"/>
            </a:rPr>
          </a:br>
          <a:endParaRPr lang="de-DE" sz="1100"/>
        </a:p>
      </xdr:txBody>
    </xdr:sp>
    <xdr:clientData/>
  </xdr:twoCellAnchor>
  <xdr:twoCellAnchor editAs="oneCell">
    <xdr:from>
      <xdr:col>1</xdr:col>
      <xdr:colOff>170089</xdr:colOff>
      <xdr:row>0</xdr:row>
      <xdr:rowOff>61232</xdr:rowOff>
    </xdr:from>
    <xdr:to>
      <xdr:col>2</xdr:col>
      <xdr:colOff>224517</xdr:colOff>
      <xdr:row>3</xdr:row>
      <xdr:rowOff>161521</xdr:rowOff>
    </xdr:to>
    <xdr:pic>
      <xdr:nvPicPr>
        <xdr:cNvPr id="7" name="Grafik 6" descr="Ist möglicherweise ein Bild von Text „OBERALSTER OBER OBERALSA VFW SEIT 1912 HAMBURG“">
          <a:extLst>
            <a:ext uri="{FF2B5EF4-FFF2-40B4-BE49-F238E27FC236}">
              <a16:creationId xmlns:a16="http://schemas.microsoft.com/office/drawing/2014/main" id="{F4932F85-7889-4606-A3B9-A1FF7FD9AF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089" y="61232"/>
          <a:ext cx="666749" cy="6717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133350</xdr:colOff>
      <xdr:row>1</xdr:row>
      <xdr:rowOff>0</xdr:rowOff>
    </xdr:from>
    <xdr:to>
      <xdr:col>4</xdr:col>
      <xdr:colOff>800099</xdr:colOff>
      <xdr:row>3</xdr:row>
      <xdr:rowOff>5039</xdr:rowOff>
    </xdr:to>
    <xdr:pic>
      <xdr:nvPicPr>
        <xdr:cNvPr id="3" name="Grafik 2" descr="Ist möglicherweise ein Bild von Text „OBERALSTER OBER OBERALSA VFW SEIT 1912 HAMBURG“">
          <a:extLst>
            <a:ext uri="{FF2B5EF4-FFF2-40B4-BE49-F238E27FC236}">
              <a16:creationId xmlns:a16="http://schemas.microsoft.com/office/drawing/2014/main" id="{AB045202-6653-4629-B2E9-1AD77571F6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9950" y="190500"/>
          <a:ext cx="666749" cy="6717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johannsen@outlook.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M146"/>
  <sheetViews>
    <sheetView showGridLines="0" tabSelected="1" topLeftCell="B16" zoomScale="140" zoomScaleNormal="140" workbookViewId="0">
      <selection activeCell="B24" sqref="A24:XFD24"/>
    </sheetView>
  </sheetViews>
  <sheetFormatPr baseColWidth="10" defaultColWidth="0" defaultRowHeight="15" zeroHeight="1" x14ac:dyDescent="0.25"/>
  <cols>
    <col min="1" max="1" width="3.7109375" hidden="1" customWidth="1"/>
    <col min="2" max="4" width="9.140625" customWidth="1"/>
    <col min="5" max="5" width="2.28515625" customWidth="1"/>
    <col min="6" max="6" width="9.140625" customWidth="1"/>
    <col min="7" max="7" width="13.42578125" customWidth="1"/>
    <col min="8" max="11" width="9.140625" customWidth="1"/>
    <col min="12" max="13" width="0" hidden="1" customWidth="1"/>
    <col min="14" max="16384" width="11.42578125" hidden="1"/>
  </cols>
  <sheetData>
    <row r="1" spans="2:11" x14ac:dyDescent="0.25"/>
    <row r="2" spans="2:11" x14ac:dyDescent="0.25"/>
    <row r="3" spans="2:11" x14ac:dyDescent="0.25">
      <c r="G3" s="50" t="s">
        <v>221</v>
      </c>
    </row>
    <row r="4" spans="2:11" ht="33.75" x14ac:dyDescent="0.5">
      <c r="B4" s="65" t="s">
        <v>249</v>
      </c>
      <c r="C4" s="65"/>
      <c r="D4" s="65"/>
      <c r="E4" s="65"/>
      <c r="F4" s="65"/>
      <c r="G4" s="65"/>
      <c r="H4" s="65"/>
      <c r="I4" s="65"/>
      <c r="J4" s="65"/>
      <c r="K4" s="65"/>
    </row>
    <row r="5" spans="2:11" ht="33.75" x14ac:dyDescent="0.5">
      <c r="B5" s="65" t="s">
        <v>222</v>
      </c>
      <c r="C5" s="65"/>
      <c r="D5" s="65"/>
      <c r="E5" s="65"/>
      <c r="F5" s="65"/>
      <c r="G5" s="65"/>
      <c r="H5" s="65"/>
      <c r="I5" s="65"/>
      <c r="J5" s="65"/>
      <c r="K5" s="65"/>
    </row>
    <row r="6" spans="2:11" ht="33.75" x14ac:dyDescent="0.5">
      <c r="B6" s="65" t="s">
        <v>245</v>
      </c>
      <c r="C6" s="65"/>
      <c r="D6" s="65"/>
      <c r="E6" s="65"/>
      <c r="F6" s="65"/>
      <c r="G6" s="65"/>
      <c r="H6" s="65"/>
      <c r="I6" s="65"/>
      <c r="J6" s="65"/>
      <c r="K6" s="65"/>
    </row>
    <row r="7" spans="2:11" ht="34.5" thickBot="1" x14ac:dyDescent="0.55000000000000004">
      <c r="B7" s="66" t="s">
        <v>244</v>
      </c>
      <c r="C7" s="67"/>
      <c r="D7" s="67"/>
      <c r="E7" s="67"/>
      <c r="F7" s="67"/>
      <c r="G7" s="67"/>
      <c r="H7" s="67"/>
      <c r="I7" s="67"/>
      <c r="J7" s="67"/>
      <c r="K7" s="67"/>
    </row>
    <row r="8" spans="2:11" ht="35.25" thickTop="1" thickBot="1" x14ac:dyDescent="0.55000000000000004">
      <c r="B8" s="66" t="s">
        <v>250</v>
      </c>
      <c r="C8" s="67"/>
      <c r="D8" s="67"/>
      <c r="E8" s="67"/>
      <c r="F8" s="67"/>
      <c r="G8" s="67"/>
      <c r="H8" s="67"/>
      <c r="I8" s="67"/>
      <c r="J8" s="67"/>
      <c r="K8" s="67"/>
    </row>
    <row r="9" spans="2:11" ht="12.75" customHeight="1" thickTop="1" x14ac:dyDescent="0.4">
      <c r="B9" s="33"/>
      <c r="C9" s="33"/>
      <c r="D9" s="33"/>
      <c r="E9" s="33"/>
      <c r="F9" s="33"/>
      <c r="G9" s="33"/>
      <c r="H9" s="33"/>
      <c r="I9" s="33"/>
      <c r="J9" s="33"/>
      <c r="K9" s="33"/>
    </row>
    <row r="10" spans="2:11" s="2" customFormat="1" ht="15.75" x14ac:dyDescent="0.25">
      <c r="B10" s="59" t="s">
        <v>213</v>
      </c>
      <c r="C10" s="59"/>
      <c r="D10" s="59"/>
      <c r="E10" s="7"/>
      <c r="F10" s="60" t="s">
        <v>223</v>
      </c>
      <c r="G10" s="60"/>
      <c r="H10" s="60"/>
    </row>
    <row r="11" spans="2:11" s="2" customFormat="1" ht="15.75" x14ac:dyDescent="0.25">
      <c r="B11" s="59" t="s">
        <v>187</v>
      </c>
      <c r="C11" s="59"/>
      <c r="D11" s="59"/>
      <c r="E11" s="7"/>
      <c r="F11" s="55" t="s">
        <v>227</v>
      </c>
      <c r="G11" s="55"/>
      <c r="H11" s="55"/>
      <c r="I11" s="55"/>
      <c r="J11" s="55"/>
    </row>
    <row r="12" spans="2:11" s="2" customFormat="1" ht="15.75" x14ac:dyDescent="0.25">
      <c r="B12" s="47"/>
      <c r="C12" s="47"/>
      <c r="D12" s="47"/>
      <c r="E12" s="7"/>
      <c r="F12" s="55" t="s">
        <v>228</v>
      </c>
      <c r="G12" s="55"/>
      <c r="H12" s="55"/>
      <c r="I12" s="55"/>
      <c r="J12" s="55"/>
      <c r="K12" s="55"/>
    </row>
    <row r="13" spans="2:11" s="2" customFormat="1" ht="15.75" x14ac:dyDescent="0.25">
      <c r="B13" s="59" t="s">
        <v>188</v>
      </c>
      <c r="C13" s="59"/>
      <c r="D13" s="59"/>
      <c r="E13" s="7"/>
      <c r="F13" s="61">
        <v>45008</v>
      </c>
      <c r="G13" s="61"/>
      <c r="H13" s="61"/>
    </row>
    <row r="14" spans="2:11" s="2" customFormat="1" ht="15.75" x14ac:dyDescent="0.25">
      <c r="B14" s="59" t="s">
        <v>189</v>
      </c>
      <c r="C14" s="59"/>
      <c r="D14" s="59"/>
      <c r="E14" s="7"/>
      <c r="F14" s="62" t="s">
        <v>246</v>
      </c>
      <c r="G14" s="63"/>
      <c r="H14" s="63"/>
      <c r="I14" s="63"/>
    </row>
    <row r="15" spans="2:11" s="2" customFormat="1" ht="15.75" x14ac:dyDescent="0.25">
      <c r="B15" s="7"/>
      <c r="C15" s="7"/>
      <c r="D15" s="7"/>
      <c r="E15" s="7"/>
      <c r="F15" s="31"/>
      <c r="G15" s="32"/>
      <c r="H15" s="32"/>
      <c r="I15" s="32"/>
    </row>
    <row r="16" spans="2:11" s="2" customFormat="1" ht="15.75" x14ac:dyDescent="0.25">
      <c r="B16" s="64" t="s">
        <v>214</v>
      </c>
      <c r="C16" s="64"/>
      <c r="D16" s="64"/>
      <c r="E16" s="64"/>
      <c r="F16" s="64"/>
      <c r="G16" s="64"/>
      <c r="H16" s="64"/>
      <c r="I16" s="64"/>
      <c r="J16" s="64"/>
      <c r="K16" s="64"/>
    </row>
    <row r="17" spans="2:11" s="2" customFormat="1" ht="15.75" x14ac:dyDescent="0.25">
      <c r="B17" s="64" t="s">
        <v>251</v>
      </c>
      <c r="C17" s="64"/>
      <c r="D17" s="64"/>
      <c r="E17" s="64"/>
      <c r="F17" s="64"/>
      <c r="G17" s="64"/>
      <c r="H17" s="64"/>
      <c r="I17" s="64"/>
      <c r="J17" s="64"/>
      <c r="K17" s="64"/>
    </row>
    <row r="18" spans="2:11" s="2" customFormat="1" ht="23.25" x14ac:dyDescent="0.35">
      <c r="B18" s="54" t="s">
        <v>230</v>
      </c>
      <c r="C18" s="54"/>
      <c r="D18" s="54"/>
      <c r="E18" s="54"/>
      <c r="F18" s="54"/>
      <c r="G18" s="54"/>
      <c r="H18" s="54"/>
      <c r="I18" s="54"/>
      <c r="J18" s="54"/>
      <c r="K18" s="54"/>
    </row>
    <row r="19" spans="2:11" s="2" customFormat="1" ht="15.75" x14ac:dyDescent="0.25">
      <c r="B19" s="59" t="s">
        <v>231</v>
      </c>
      <c r="C19" s="59"/>
      <c r="D19" s="59"/>
      <c r="E19" s="35"/>
      <c r="F19" s="60" t="s">
        <v>190</v>
      </c>
      <c r="G19" s="60"/>
      <c r="H19" s="60"/>
      <c r="I19" s="60"/>
      <c r="J19" s="60"/>
      <c r="K19" s="60"/>
    </row>
    <row r="20" spans="2:11" s="2" customFormat="1" ht="15.75" x14ac:dyDescent="0.25">
      <c r="B20" s="59" t="s">
        <v>232</v>
      </c>
      <c r="C20" s="59"/>
      <c r="D20" s="59"/>
      <c r="E20" s="35"/>
      <c r="F20" s="60" t="s">
        <v>235</v>
      </c>
      <c r="G20" s="60"/>
      <c r="H20" s="60"/>
      <c r="I20" s="60"/>
      <c r="J20" s="60"/>
      <c r="K20" s="60"/>
    </row>
    <row r="21" spans="2:11" s="2" customFormat="1" ht="15.75" x14ac:dyDescent="0.25">
      <c r="B21" s="59" t="s">
        <v>233</v>
      </c>
      <c r="C21" s="59"/>
      <c r="D21" s="59"/>
      <c r="E21" s="35"/>
      <c r="F21" s="2" t="s">
        <v>234</v>
      </c>
    </row>
    <row r="22" spans="2:11" s="2" customFormat="1" ht="23.25" x14ac:dyDescent="0.35">
      <c r="B22" s="54" t="s">
        <v>226</v>
      </c>
      <c r="C22" s="54"/>
      <c r="D22" s="54"/>
      <c r="E22" s="54"/>
      <c r="F22" s="54"/>
      <c r="G22" s="54"/>
      <c r="H22" s="54"/>
      <c r="I22" s="54"/>
      <c r="J22" s="54"/>
      <c r="K22" s="54"/>
    </row>
    <row r="23" spans="2:11" s="2" customFormat="1" ht="15.75" x14ac:dyDescent="0.25">
      <c r="B23" s="59" t="s">
        <v>196</v>
      </c>
      <c r="C23" s="59"/>
      <c r="D23" s="59"/>
      <c r="E23" s="35"/>
      <c r="F23" s="60" t="s">
        <v>252</v>
      </c>
      <c r="G23" s="60"/>
      <c r="H23" s="60"/>
      <c r="I23" s="60"/>
      <c r="J23" s="60"/>
      <c r="K23" s="60"/>
    </row>
    <row r="24" spans="2:11" s="2" customFormat="1" ht="15.75" x14ac:dyDescent="0.25">
      <c r="B24" s="59" t="s">
        <v>233</v>
      </c>
      <c r="C24" s="59"/>
      <c r="D24" s="59"/>
      <c r="E24" s="35"/>
      <c r="F24" s="2" t="s">
        <v>239</v>
      </c>
    </row>
    <row r="25" spans="2:11" s="2" customFormat="1" ht="23.25" x14ac:dyDescent="0.35">
      <c r="B25" s="53" t="s">
        <v>191</v>
      </c>
      <c r="C25" s="53"/>
      <c r="D25" s="53"/>
      <c r="E25" s="53"/>
      <c r="F25" s="53"/>
      <c r="G25" s="53"/>
      <c r="H25" s="53"/>
      <c r="I25" s="53"/>
      <c r="J25" s="53"/>
      <c r="K25" s="53"/>
    </row>
    <row r="26" spans="2:11" x14ac:dyDescent="0.25">
      <c r="B26" s="56" t="s">
        <v>197</v>
      </c>
      <c r="C26" s="56"/>
      <c r="D26" s="56"/>
      <c r="E26" t="s">
        <v>211</v>
      </c>
      <c r="F26" s="55" t="s">
        <v>229</v>
      </c>
      <c r="G26" s="55"/>
      <c r="H26" s="55"/>
      <c r="I26" s="55"/>
      <c r="J26" s="55"/>
      <c r="K26" s="55"/>
    </row>
    <row r="27" spans="2:11" x14ac:dyDescent="0.25">
      <c r="B27" s="49"/>
      <c r="C27" s="49"/>
      <c r="D27" s="49"/>
      <c r="F27" t="s">
        <v>237</v>
      </c>
      <c r="G27" s="48"/>
      <c r="H27" s="48"/>
      <c r="I27" s="48"/>
      <c r="J27" s="48"/>
      <c r="K27" s="48"/>
    </row>
    <row r="28" spans="2:11" x14ac:dyDescent="0.25">
      <c r="B28" s="57" t="s">
        <v>236</v>
      </c>
      <c r="C28" s="57"/>
      <c r="D28" s="57"/>
      <c r="E28" s="42"/>
      <c r="F28" t="s">
        <v>229</v>
      </c>
      <c r="G28" s="42"/>
      <c r="H28" s="42"/>
      <c r="I28" s="42"/>
      <c r="J28" s="42"/>
      <c r="K28" s="42"/>
    </row>
    <row r="29" spans="2:11" x14ac:dyDescent="0.25">
      <c r="B29" s="52"/>
      <c r="C29" s="52"/>
      <c r="D29" s="52"/>
      <c r="E29" s="42"/>
      <c r="F29" s="48" t="s">
        <v>241</v>
      </c>
      <c r="G29" s="42"/>
      <c r="H29" s="42"/>
      <c r="I29" s="42"/>
      <c r="J29" s="42"/>
      <c r="K29" s="42"/>
    </row>
    <row r="30" spans="2:11" x14ac:dyDescent="0.25">
      <c r="B30" s="52"/>
      <c r="C30" s="52"/>
      <c r="D30" s="52"/>
      <c r="E30" s="42"/>
      <c r="F30" s="48" t="s">
        <v>242</v>
      </c>
      <c r="G30" s="42"/>
      <c r="H30" s="42"/>
      <c r="I30" s="42"/>
      <c r="J30" s="42"/>
      <c r="K30" s="42"/>
    </row>
    <row r="31" spans="2:11" ht="23.25" x14ac:dyDescent="0.35">
      <c r="B31" s="53" t="s">
        <v>192</v>
      </c>
      <c r="C31" s="53"/>
      <c r="D31" s="53"/>
      <c r="E31" s="53"/>
      <c r="F31" s="53"/>
      <c r="G31" s="53"/>
      <c r="H31" s="53"/>
      <c r="I31" s="53"/>
      <c r="J31" s="53"/>
      <c r="K31" s="53"/>
    </row>
    <row r="32" spans="2:11" x14ac:dyDescent="0.25">
      <c r="B32" s="58" t="s">
        <v>193</v>
      </c>
      <c r="C32" s="58"/>
      <c r="D32" s="58"/>
      <c r="F32" s="55" t="s">
        <v>225</v>
      </c>
      <c r="G32" s="55"/>
      <c r="H32" s="55"/>
      <c r="I32" s="55"/>
      <c r="J32" s="55"/>
      <c r="K32" s="55"/>
    </row>
    <row r="33" spans="2:11" x14ac:dyDescent="0.25">
      <c r="B33" s="58" t="s">
        <v>194</v>
      </c>
      <c r="C33" s="58"/>
      <c r="D33" s="58"/>
      <c r="F33" s="55" t="s">
        <v>224</v>
      </c>
      <c r="G33" s="55"/>
      <c r="H33" s="55"/>
      <c r="I33" s="55"/>
      <c r="J33" s="55"/>
      <c r="K33" s="55"/>
    </row>
    <row r="34" spans="2:11" ht="23.25" x14ac:dyDescent="0.35">
      <c r="B34" s="53" t="s">
        <v>195</v>
      </c>
      <c r="C34" s="53"/>
      <c r="D34" s="53"/>
      <c r="E34" s="53"/>
      <c r="F34" s="53"/>
      <c r="G34" s="53"/>
      <c r="H34" s="53"/>
      <c r="I34" s="53"/>
      <c r="J34" s="53"/>
      <c r="K34" s="53"/>
    </row>
    <row r="35" spans="2:11" x14ac:dyDescent="0.25">
      <c r="B35" s="34"/>
    </row>
    <row r="36" spans="2:11" x14ac:dyDescent="0.25">
      <c r="B36" s="34" t="s">
        <v>212</v>
      </c>
    </row>
    <row r="37" spans="2:11" x14ac:dyDescent="0.25">
      <c r="B37" s="34" t="s">
        <v>238</v>
      </c>
    </row>
    <row r="38" spans="2:11" x14ac:dyDescent="0.25">
      <c r="B38" s="43"/>
    </row>
    <row r="39" spans="2:11" ht="23.25" x14ac:dyDescent="0.35">
      <c r="B39" s="54" t="s">
        <v>161</v>
      </c>
      <c r="C39" s="54"/>
      <c r="D39" s="54"/>
      <c r="E39" s="54"/>
      <c r="F39" s="54"/>
      <c r="G39" s="54"/>
      <c r="H39" s="54"/>
      <c r="I39" s="54"/>
      <c r="J39" s="54"/>
      <c r="K39" s="54"/>
    </row>
    <row r="40" spans="2:11" x14ac:dyDescent="0.25"/>
    <row r="41" spans="2:11" x14ac:dyDescent="0.25"/>
    <row r="42" spans="2:11" x14ac:dyDescent="0.25"/>
    <row r="43" spans="2:11" x14ac:dyDescent="0.25"/>
    <row r="44" spans="2:11" x14ac:dyDescent="0.25"/>
    <row r="45" spans="2:11" x14ac:dyDescent="0.25"/>
    <row r="46" spans="2:11" x14ac:dyDescent="0.25"/>
    <row r="47" spans="2:11" x14ac:dyDescent="0.25"/>
    <row r="48" spans="2: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sheetData>
  <sheetProtection selectLockedCells="1" selectUnlockedCells="1"/>
  <mergeCells count="37">
    <mergeCell ref="B4:K4"/>
    <mergeCell ref="B6:K6"/>
    <mergeCell ref="B8:K8"/>
    <mergeCell ref="F10:H10"/>
    <mergeCell ref="B10:D10"/>
    <mergeCell ref="B5:K5"/>
    <mergeCell ref="B7:K7"/>
    <mergeCell ref="B18:K18"/>
    <mergeCell ref="B11:D11"/>
    <mergeCell ref="B13:D13"/>
    <mergeCell ref="F13:H13"/>
    <mergeCell ref="F14:I14"/>
    <mergeCell ref="B14:D14"/>
    <mergeCell ref="B16:K16"/>
    <mergeCell ref="F11:J11"/>
    <mergeCell ref="F12:K12"/>
    <mergeCell ref="B17:K17"/>
    <mergeCell ref="F19:K19"/>
    <mergeCell ref="B19:D19"/>
    <mergeCell ref="F20:K20"/>
    <mergeCell ref="B20:D20"/>
    <mergeCell ref="B21:D21"/>
    <mergeCell ref="B23:D23"/>
    <mergeCell ref="B22:K22"/>
    <mergeCell ref="F23:K23"/>
    <mergeCell ref="B25:K25"/>
    <mergeCell ref="B24:D24"/>
    <mergeCell ref="B34:K34"/>
    <mergeCell ref="B39:K39"/>
    <mergeCell ref="F26:K26"/>
    <mergeCell ref="B26:D26"/>
    <mergeCell ref="B28:D28"/>
    <mergeCell ref="B31:K31"/>
    <mergeCell ref="B32:D32"/>
    <mergeCell ref="F32:K32"/>
    <mergeCell ref="B33:D33"/>
    <mergeCell ref="F33:K33"/>
  </mergeCells>
  <hyperlinks>
    <hyperlink ref="F14" r:id="rId1" xr:uid="{4EEFA097-620D-49CF-B80E-164A277B6FFA}"/>
  </hyperlinks>
  <pageMargins left="0.7" right="0.7" top="0.75" bottom="0.75" header="0.3" footer="0.3"/>
  <pageSetup paperSize="9" orientation="portrait" r:id="rId2"/>
  <rowBreaks count="1" manualBreakCount="1">
    <brk id="3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5F2A6-BB6F-498A-A7C5-D8A1D13B7CA8}">
  <sheetPr>
    <tabColor rgb="FFFFFF00"/>
  </sheetPr>
  <dimension ref="A1:XFC62"/>
  <sheetViews>
    <sheetView showGridLines="0" topLeftCell="A13" zoomScaleNormal="100" workbookViewId="0">
      <selection activeCell="AC42" sqref="AC42"/>
    </sheetView>
  </sheetViews>
  <sheetFormatPr baseColWidth="10" defaultColWidth="10.28515625" defaultRowHeight="15" x14ac:dyDescent="0.25"/>
  <cols>
    <col min="1" max="1" width="3.7109375" customWidth="1"/>
    <col min="2" max="2" width="4" bestFit="1" customWidth="1"/>
    <col min="3" max="3" width="22.7109375" customWidth="1"/>
    <col min="4" max="4" width="22.85546875" customWidth="1"/>
    <col min="5" max="5" width="11.85546875" bestFit="1" customWidth="1"/>
    <col min="6" max="6" width="6.85546875" customWidth="1"/>
    <col min="7" max="7" width="8" bestFit="1" customWidth="1"/>
    <col min="8" max="8" width="20.28515625" customWidth="1"/>
    <col min="9" max="9" width="3.5703125" customWidth="1"/>
    <col min="10" max="10" width="3.42578125" bestFit="1" customWidth="1"/>
    <col min="11" max="11" width="15.85546875" customWidth="1"/>
    <col min="12" max="12" width="5.42578125" customWidth="1"/>
    <col min="13" max="13" width="3.7109375" hidden="1" customWidth="1"/>
    <col min="14" max="25" width="10.28515625" hidden="1" customWidth="1"/>
    <col min="26" max="16377" width="10.28515625" customWidth="1"/>
    <col min="16378" max="16378" width="12.7109375" customWidth="1"/>
    <col min="16379" max="16379" width="13.28515625" customWidth="1"/>
    <col min="16380" max="16380" width="13" customWidth="1"/>
    <col min="16381" max="16381" width="27" customWidth="1"/>
    <col min="16382" max="16382" width="6.28515625" hidden="1" customWidth="1"/>
    <col min="16383" max="16383" width="3" hidden="1" customWidth="1"/>
    <col min="16384" max="16384" width="36.5703125" hidden="1" customWidth="1"/>
  </cols>
  <sheetData>
    <row r="1" spans="2:20" ht="26.25" x14ac:dyDescent="0.4">
      <c r="B1" s="71" t="s">
        <v>240</v>
      </c>
      <c r="C1" s="72"/>
      <c r="D1" s="72"/>
      <c r="E1" s="72"/>
      <c r="F1" s="72"/>
      <c r="G1" s="72"/>
      <c r="H1" s="72"/>
      <c r="I1" s="72"/>
      <c r="J1" s="72"/>
      <c r="K1" s="73"/>
    </row>
    <row r="2" spans="2:20" ht="6.75" customHeight="1" x14ac:dyDescent="0.4">
      <c r="B2" s="21"/>
      <c r="C2" s="22"/>
      <c r="D2" s="22"/>
      <c r="E2" s="22"/>
      <c r="F2" s="22"/>
      <c r="G2" s="22"/>
      <c r="H2" s="22"/>
      <c r="I2" s="22"/>
      <c r="J2" s="22"/>
      <c r="K2" s="23"/>
    </row>
    <row r="3" spans="2:20" ht="26.25" customHeight="1" x14ac:dyDescent="0.4">
      <c r="B3" s="24"/>
      <c r="C3" s="82" t="s">
        <v>166</v>
      </c>
      <c r="D3" s="82"/>
      <c r="E3" s="82"/>
      <c r="F3" s="25"/>
      <c r="G3" s="25"/>
      <c r="H3" s="25"/>
      <c r="I3" s="22"/>
      <c r="J3" s="22"/>
      <c r="K3" s="23"/>
    </row>
    <row r="4" spans="2:20" ht="26.25" x14ac:dyDescent="0.4">
      <c r="B4" s="24"/>
      <c r="C4" s="14" t="s">
        <v>163</v>
      </c>
      <c r="D4" s="81"/>
      <c r="E4" s="81"/>
      <c r="F4" s="25"/>
      <c r="G4" s="25"/>
      <c r="H4" s="25"/>
      <c r="I4" s="22"/>
      <c r="J4" s="22"/>
      <c r="K4" s="23"/>
    </row>
    <row r="5" spans="2:20" ht="26.25" x14ac:dyDescent="0.4">
      <c r="B5" s="24"/>
      <c r="C5" s="14" t="s">
        <v>164</v>
      </c>
      <c r="D5" s="81"/>
      <c r="E5" s="81"/>
      <c r="F5" s="25"/>
      <c r="G5" s="25"/>
      <c r="H5" s="25"/>
      <c r="I5" s="22"/>
      <c r="J5" s="22"/>
      <c r="K5" s="23"/>
    </row>
    <row r="6" spans="2:20" ht="26.25" x14ac:dyDescent="0.4">
      <c r="B6" s="24"/>
      <c r="C6" s="14" t="s">
        <v>162</v>
      </c>
      <c r="D6" s="83"/>
      <c r="E6" s="81"/>
      <c r="F6" s="25"/>
      <c r="G6" s="25"/>
      <c r="H6" s="25"/>
      <c r="I6" s="22"/>
      <c r="J6" s="22"/>
      <c r="K6" s="23"/>
    </row>
    <row r="7" spans="2:20" ht="26.25" x14ac:dyDescent="0.4">
      <c r="B7" s="24"/>
      <c r="C7" s="14" t="s">
        <v>165</v>
      </c>
      <c r="D7" s="84"/>
      <c r="E7" s="81"/>
      <c r="F7" s="25"/>
      <c r="G7" s="25"/>
      <c r="H7" s="25"/>
      <c r="I7" s="22"/>
      <c r="J7" s="22"/>
      <c r="K7" s="23"/>
      <c r="M7" s="45"/>
    </row>
    <row r="8" spans="2:20" ht="26.25" x14ac:dyDescent="0.4">
      <c r="B8" s="24"/>
      <c r="C8" s="14" t="s">
        <v>98</v>
      </c>
      <c r="D8" s="81"/>
      <c r="E8" s="81"/>
      <c r="F8" s="25"/>
      <c r="G8" s="25"/>
      <c r="H8" s="25"/>
      <c r="I8" s="22"/>
      <c r="J8" s="22"/>
      <c r="K8" s="23"/>
      <c r="M8" s="45"/>
    </row>
    <row r="9" spans="2:20" ht="10.5" customHeight="1" x14ac:dyDescent="0.4">
      <c r="B9" s="24"/>
      <c r="C9" s="25"/>
      <c r="D9" s="25"/>
      <c r="E9" s="25"/>
      <c r="F9" s="25"/>
      <c r="G9" s="25"/>
      <c r="H9" s="25"/>
      <c r="I9" s="22"/>
      <c r="J9" s="22"/>
      <c r="K9" s="23"/>
    </row>
    <row r="10" spans="2:20" ht="12" customHeight="1" x14ac:dyDescent="0.25">
      <c r="B10" s="24"/>
      <c r="C10" s="25"/>
      <c r="D10" s="87" t="s">
        <v>182</v>
      </c>
      <c r="E10" s="88"/>
      <c r="F10" s="68" t="s">
        <v>180</v>
      </c>
      <c r="G10" s="68"/>
      <c r="H10" s="68" t="s">
        <v>181</v>
      </c>
      <c r="I10" s="68"/>
      <c r="J10" s="68"/>
      <c r="K10" s="68"/>
    </row>
    <row r="11" spans="2:20" ht="26.25" customHeight="1" x14ac:dyDescent="0.25">
      <c r="B11" s="24"/>
      <c r="C11" s="14" t="s">
        <v>179</v>
      </c>
      <c r="D11" s="85"/>
      <c r="E11" s="86"/>
      <c r="F11" s="81"/>
      <c r="G11" s="81"/>
      <c r="H11" s="81"/>
      <c r="I11" s="81"/>
      <c r="J11" s="81"/>
      <c r="K11" s="81"/>
    </row>
    <row r="12" spans="2:20" ht="9.75" customHeight="1" x14ac:dyDescent="0.4">
      <c r="B12" s="24"/>
      <c r="C12" s="12"/>
      <c r="D12" s="13"/>
      <c r="E12" s="25"/>
      <c r="F12" s="25"/>
      <c r="G12" s="25"/>
      <c r="H12" s="25"/>
      <c r="I12" s="22"/>
      <c r="J12" s="22"/>
      <c r="K12" s="23"/>
    </row>
    <row r="13" spans="2:20" ht="26.25" customHeight="1" x14ac:dyDescent="0.4">
      <c r="B13" s="76" t="s">
        <v>169</v>
      </c>
      <c r="C13" s="77"/>
      <c r="D13" s="77"/>
      <c r="E13" s="77"/>
      <c r="F13" s="77"/>
      <c r="G13" s="77"/>
      <c r="H13" s="77"/>
      <c r="I13" s="77"/>
      <c r="J13" s="77"/>
      <c r="K13" s="78"/>
    </row>
    <row r="14" spans="2:20" ht="15.75" x14ac:dyDescent="0.25">
      <c r="B14" s="24"/>
      <c r="C14" s="12"/>
      <c r="D14" s="25"/>
      <c r="E14" s="25"/>
      <c r="F14" s="25"/>
      <c r="G14" s="25"/>
      <c r="H14" s="2"/>
      <c r="I14" s="74" t="s">
        <v>158</v>
      </c>
      <c r="J14" s="75"/>
      <c r="K14" s="26"/>
    </row>
    <row r="15" spans="2:20" ht="31.5" x14ac:dyDescent="0.25">
      <c r="B15" s="9" t="s">
        <v>0</v>
      </c>
      <c r="C15" s="4" t="s">
        <v>167</v>
      </c>
      <c r="D15" s="4" t="s">
        <v>168</v>
      </c>
      <c r="E15" s="5" t="s">
        <v>78</v>
      </c>
      <c r="F15" s="5" t="s">
        <v>1</v>
      </c>
      <c r="G15" s="5" t="s">
        <v>10</v>
      </c>
      <c r="H15" s="4" t="s">
        <v>2</v>
      </c>
      <c r="I15" s="11" t="s">
        <v>160</v>
      </c>
      <c r="J15" s="11" t="s">
        <v>159</v>
      </c>
      <c r="K15" s="4" t="s">
        <v>9</v>
      </c>
      <c r="L15" s="2"/>
      <c r="M15" s="7" t="s">
        <v>77</v>
      </c>
      <c r="N15" s="2" t="s">
        <v>80</v>
      </c>
      <c r="O15" s="2" t="s">
        <v>151</v>
      </c>
      <c r="P15" s="2" t="s">
        <v>152</v>
      </c>
      <c r="Q15" s="2" t="s">
        <v>153</v>
      </c>
      <c r="R15" s="2" t="s">
        <v>157</v>
      </c>
      <c r="S15" s="2" t="s">
        <v>9</v>
      </c>
      <c r="T15" s="2"/>
    </row>
    <row r="16" spans="2:20" ht="15.75" x14ac:dyDescent="0.25">
      <c r="B16" s="3">
        <v>1</v>
      </c>
      <c r="C16" s="16"/>
      <c r="D16" s="16"/>
      <c r="E16" s="17"/>
      <c r="F16" s="18"/>
      <c r="G16" s="18"/>
      <c r="H16" s="19" t="str">
        <f>IF(E16="","",IF(ISERROR(VLOOKUP($O16,Parameter!$A$7:$B$73,2,FALSE))=TRUE,"NV",VLOOKUP($O16,Parameter!$A$7:$B$73,2,FALSE)))</f>
        <v/>
      </c>
      <c r="I16" s="19" t="s">
        <v>156</v>
      </c>
      <c r="J16" s="19" t="s">
        <v>156</v>
      </c>
      <c r="K16" s="8" t="str">
        <f t="shared" ref="K16:K33" ca="1" si="0">IF(AND(R16&lt;&gt;"",S16&lt;&gt;""),S16*R16,"")</f>
        <v/>
      </c>
      <c r="L16" s="2"/>
      <c r="M16" s="6">
        <f ca="1">ROUNDDOWN((DATE(YEAR(TODAY()),12,31)-DATE(YEAR(E16),12,31))/365,-0.2)</f>
        <v>123</v>
      </c>
      <c r="N16" s="2" t="str">
        <f ca="1">IF(M16&lt;=9,"C",IF(AND(M16&gt;9,M16&lt;=12),"B",IF(AND(M16&gt;12,M16&lt;=14),"A",IF(AND(M16&gt;14,M16&lt;=16),"Jugend",IF(AND(M16&gt;16,M16&lt;=18),"Junioren",IF(AND(M16&gt;18,M16&lt;=31),"LK",IF(AND(M16&gt;31,M16&lt;=39),"AK_A",IF(AND(M16&gt;39,M16&lt;=49),"AK_B",IF(AND(M16&gt;49,M16&lt;=59),"AK_C",IF(AND(M16&gt;59,M16&lt;=69),"AK_D",IF(M16&gt;69,"AK_E","Fehler")))))))))))</f>
        <v>AK_E</v>
      </c>
      <c r="O16" s="2" t="str">
        <f ca="1">F16&amp;"_"&amp;G16&amp;"_"&amp;N16</f>
        <v>__AK_E</v>
      </c>
      <c r="P16">
        <f>IF(I16="J",1,0)</f>
        <v>0</v>
      </c>
      <c r="Q16">
        <f>IF(J16="J",1,0)</f>
        <v>0</v>
      </c>
      <c r="R16" t="str">
        <f>IF((P16+Q16)=0,"",P16+Q16)</f>
        <v/>
      </c>
      <c r="S16" s="10" t="str">
        <f ca="1">IF(ISERROR(VLOOKUP(O16,Parameter!$A$8:$C$73,3,FALSE))=TRUE,"",VLOOKUP(O16,Parameter!$A$8:$C$73,3,FALSE))</f>
        <v/>
      </c>
    </row>
    <row r="17" spans="2:21" ht="15.75" x14ac:dyDescent="0.25">
      <c r="B17" s="3">
        <f>B16+1</f>
        <v>2</v>
      </c>
      <c r="C17" s="16"/>
      <c r="D17" s="16"/>
      <c r="E17" s="17"/>
      <c r="F17" s="18"/>
      <c r="G17" s="18"/>
      <c r="H17" s="19" t="str">
        <f>IF(E17="","",IF(ISERROR(VLOOKUP($O17,Parameter!$A$7:$B$73,2,FALSE))=TRUE,"NV",VLOOKUP($O17,Parameter!$A$7:$B$73,2,FALSE)))</f>
        <v/>
      </c>
      <c r="I17" s="19" t="s">
        <v>156</v>
      </c>
      <c r="J17" s="19" t="s">
        <v>156</v>
      </c>
      <c r="K17" s="8" t="str">
        <f t="shared" ca="1" si="0"/>
        <v/>
      </c>
      <c r="L17" s="2"/>
      <c r="M17" s="6">
        <f t="shared" ref="M17:M40" ca="1" si="1">ROUNDDOWN((DATE(YEAR(TODAY()),12,31)-DATE(YEAR(E17),12,31))/365,-0.2)</f>
        <v>123</v>
      </c>
      <c r="N17" s="2" t="str">
        <f t="shared" ref="N17:N40" ca="1" si="2">IF(M17&lt;=9,"C",IF(AND(M17&gt;9,M17&lt;=12),"B",IF(AND(M17&gt;12,M17&lt;=14),"A",IF(AND(M17&gt;14,M17&lt;=16),"Jugend",IF(AND(M17&gt;16,M17&lt;=18),"Junioren",IF(AND(M17&gt;18,M17&lt;=31),"LK",IF(AND(M17&gt;31,M17&lt;=39),"AK_A",IF(AND(M17&gt;39,M17&lt;=49),"AK_B",IF(AND(M17&gt;49,M17&lt;=59),"AK_C",IF(AND(M17&gt;59,M17&lt;=69),"AK_D",IF(M17&gt;69,"AK_E","Fehler")))))))))))</f>
        <v>AK_E</v>
      </c>
      <c r="O17" s="2" t="str">
        <f t="shared" ref="O17:O40" ca="1" si="3">F17&amp;"_"&amp;G17&amp;"_"&amp;N17</f>
        <v>__AK_E</v>
      </c>
      <c r="P17">
        <f t="shared" ref="P17:P40" si="4">IF(I17="J",1,0)</f>
        <v>0</v>
      </c>
      <c r="Q17">
        <f t="shared" ref="Q17:Q40" si="5">IF(J17="J",1,0)</f>
        <v>0</v>
      </c>
      <c r="R17" t="str">
        <f t="shared" ref="R17:R40" si="6">IF((P17+Q17)=0,"",P17+Q17)</f>
        <v/>
      </c>
      <c r="S17" s="10" t="str">
        <f ca="1">IF(ISERROR(VLOOKUP(O17,Parameter!$A$8:$C$73,3,FALSE))=TRUE,"",VLOOKUP(O17,Parameter!$A$8:$C$73,3,FALSE))</f>
        <v/>
      </c>
    </row>
    <row r="18" spans="2:21" ht="15.75" x14ac:dyDescent="0.25">
      <c r="B18" s="3">
        <f t="shared" ref="B18:B36" si="7">B17+1</f>
        <v>3</v>
      </c>
      <c r="C18" s="16"/>
      <c r="D18" s="16"/>
      <c r="E18" s="17"/>
      <c r="F18" s="18"/>
      <c r="G18" s="18"/>
      <c r="H18" s="19" t="str">
        <f>IF(E18="","",IF(ISERROR(VLOOKUP($O18,Parameter!$A$7:$B$73,2,FALSE))=TRUE,"NV",VLOOKUP($O18,Parameter!$A$7:$B$73,2,FALSE)))</f>
        <v/>
      </c>
      <c r="I18" s="19" t="s">
        <v>156</v>
      </c>
      <c r="J18" s="19" t="s">
        <v>156</v>
      </c>
      <c r="K18" s="8" t="str">
        <f t="shared" ca="1" si="0"/>
        <v/>
      </c>
      <c r="L18" s="2"/>
      <c r="M18" s="6">
        <f t="shared" ca="1" si="1"/>
        <v>123</v>
      </c>
      <c r="N18" s="2" t="str">
        <f t="shared" ca="1" si="2"/>
        <v>AK_E</v>
      </c>
      <c r="O18" s="2" t="str">
        <f t="shared" ca="1" si="3"/>
        <v>__AK_E</v>
      </c>
      <c r="P18">
        <f t="shared" si="4"/>
        <v>0</v>
      </c>
      <c r="Q18">
        <f t="shared" si="5"/>
        <v>0</v>
      </c>
      <c r="R18" t="str">
        <f t="shared" si="6"/>
        <v/>
      </c>
      <c r="S18" s="10" t="str">
        <f ca="1">IF(ISERROR(VLOOKUP(O18,Parameter!$A$8:$C$73,3,FALSE))=TRUE,"",VLOOKUP(O18,Parameter!$A$8:$C$73,3,FALSE))</f>
        <v/>
      </c>
    </row>
    <row r="19" spans="2:21" ht="15.75" x14ac:dyDescent="0.25">
      <c r="B19" s="3">
        <f t="shared" si="7"/>
        <v>4</v>
      </c>
      <c r="C19" s="16"/>
      <c r="D19" s="16"/>
      <c r="E19" s="17"/>
      <c r="F19" s="18"/>
      <c r="G19" s="18"/>
      <c r="H19" s="19" t="str">
        <f>IF(E19="","",IF(ISERROR(VLOOKUP($O19,Parameter!$A$7:$B$73,2,FALSE))=TRUE,"NV",VLOOKUP($O19,Parameter!$A$7:$B$73,2,FALSE)))</f>
        <v/>
      </c>
      <c r="I19" s="19" t="s">
        <v>156</v>
      </c>
      <c r="J19" s="19" t="s">
        <v>156</v>
      </c>
      <c r="K19" s="8" t="str">
        <f t="shared" ca="1" si="0"/>
        <v/>
      </c>
      <c r="L19" s="2"/>
      <c r="M19" s="6">
        <f t="shared" ca="1" si="1"/>
        <v>123</v>
      </c>
      <c r="N19" s="2" t="str">
        <f t="shared" ca="1" si="2"/>
        <v>AK_E</v>
      </c>
      <c r="O19" s="2" t="str">
        <f t="shared" ca="1" si="3"/>
        <v>__AK_E</v>
      </c>
      <c r="P19">
        <f t="shared" si="4"/>
        <v>0</v>
      </c>
      <c r="Q19">
        <f t="shared" si="5"/>
        <v>0</v>
      </c>
      <c r="R19" t="str">
        <f t="shared" si="6"/>
        <v/>
      </c>
      <c r="S19" s="10" t="str">
        <f ca="1">IF(ISERROR(VLOOKUP(O19,Parameter!$A$8:$C$73,3,FALSE))=TRUE,"",VLOOKUP(O19,Parameter!$A$8:$C$73,3,FALSE))</f>
        <v/>
      </c>
      <c r="U19" s="46"/>
    </row>
    <row r="20" spans="2:21" ht="15.75" x14ac:dyDescent="0.25">
      <c r="B20" s="3">
        <f t="shared" si="7"/>
        <v>5</v>
      </c>
      <c r="C20" s="16"/>
      <c r="D20" s="16"/>
      <c r="E20" s="17"/>
      <c r="F20" s="18"/>
      <c r="G20" s="18"/>
      <c r="H20" s="19" t="str">
        <f>IF(E20="","",IF(ISERROR(VLOOKUP($O20,Parameter!$A$7:$B$73,2,FALSE))=TRUE,"NV",VLOOKUP($O20,Parameter!$A$7:$B$73,2,FALSE)))</f>
        <v/>
      </c>
      <c r="I20" s="19" t="s">
        <v>156</v>
      </c>
      <c r="J20" s="19" t="s">
        <v>156</v>
      </c>
      <c r="K20" s="8" t="str">
        <f t="shared" ca="1" si="0"/>
        <v/>
      </c>
      <c r="L20" s="2"/>
      <c r="M20" s="6">
        <f t="shared" ca="1" si="1"/>
        <v>123</v>
      </c>
      <c r="N20" s="2" t="str">
        <f t="shared" ca="1" si="2"/>
        <v>AK_E</v>
      </c>
      <c r="O20" s="2" t="str">
        <f t="shared" ca="1" si="3"/>
        <v>__AK_E</v>
      </c>
      <c r="P20">
        <f t="shared" si="4"/>
        <v>0</v>
      </c>
      <c r="Q20">
        <f t="shared" si="5"/>
        <v>0</v>
      </c>
      <c r="R20" t="str">
        <f t="shared" si="6"/>
        <v/>
      </c>
      <c r="S20" s="10" t="str">
        <f ca="1">IF(ISERROR(VLOOKUP(O20,Parameter!$A$8:$C$73,3,FALSE))=TRUE,"",VLOOKUP(O20,Parameter!$A$8:$C$73,3,FALSE))</f>
        <v/>
      </c>
    </row>
    <row r="21" spans="2:21" ht="15.75" x14ac:dyDescent="0.25">
      <c r="B21" s="3">
        <f t="shared" si="7"/>
        <v>6</v>
      </c>
      <c r="C21" s="16"/>
      <c r="D21" s="16"/>
      <c r="E21" s="17"/>
      <c r="F21" s="18"/>
      <c r="G21" s="18"/>
      <c r="H21" s="19" t="str">
        <f>IF(E21="","",IF(ISERROR(VLOOKUP($O21,Parameter!$A$7:$B$73,2,FALSE))=TRUE,"NV",VLOOKUP($O21,Parameter!$A$7:$B$73,2,FALSE)))</f>
        <v/>
      </c>
      <c r="I21" s="19" t="s">
        <v>156</v>
      </c>
      <c r="J21" s="19" t="s">
        <v>156</v>
      </c>
      <c r="K21" s="8" t="str">
        <f t="shared" ca="1" si="0"/>
        <v/>
      </c>
      <c r="L21" s="2"/>
      <c r="M21" s="6">
        <f t="shared" ca="1" si="1"/>
        <v>123</v>
      </c>
      <c r="N21" s="2" t="str">
        <f t="shared" ca="1" si="2"/>
        <v>AK_E</v>
      </c>
      <c r="O21" s="2" t="str">
        <f t="shared" ca="1" si="3"/>
        <v>__AK_E</v>
      </c>
      <c r="P21">
        <f t="shared" si="4"/>
        <v>0</v>
      </c>
      <c r="Q21">
        <f t="shared" si="5"/>
        <v>0</v>
      </c>
      <c r="R21" t="str">
        <f t="shared" si="6"/>
        <v/>
      </c>
      <c r="S21" s="10" t="str">
        <f ca="1">IF(ISERROR(VLOOKUP(O21,Parameter!$A$8:$C$73,3,FALSE))=TRUE,"",VLOOKUP(O21,Parameter!$A$8:$C$73,3,FALSE))</f>
        <v/>
      </c>
    </row>
    <row r="22" spans="2:21" ht="15.75" x14ac:dyDescent="0.25">
      <c r="B22" s="3">
        <f t="shared" si="7"/>
        <v>7</v>
      </c>
      <c r="C22" s="16"/>
      <c r="D22" s="16"/>
      <c r="E22" s="17"/>
      <c r="F22" s="18"/>
      <c r="G22" s="18"/>
      <c r="H22" s="19" t="str">
        <f>IF(E22="","",IF(ISERROR(VLOOKUP($O22,Parameter!$A$7:$B$73,2,FALSE))=TRUE,"NV",VLOOKUP($O22,Parameter!$A$7:$B$73,2,FALSE)))</f>
        <v/>
      </c>
      <c r="I22" s="19" t="s">
        <v>156</v>
      </c>
      <c r="J22" s="19" t="s">
        <v>156</v>
      </c>
      <c r="K22" s="8" t="str">
        <f t="shared" ca="1" si="0"/>
        <v/>
      </c>
      <c r="L22" s="2"/>
      <c r="M22" s="6">
        <f t="shared" ca="1" si="1"/>
        <v>123</v>
      </c>
      <c r="N22" s="2" t="str">
        <f t="shared" ca="1" si="2"/>
        <v>AK_E</v>
      </c>
      <c r="O22" s="2" t="str">
        <f t="shared" ca="1" si="3"/>
        <v>__AK_E</v>
      </c>
      <c r="P22">
        <f t="shared" si="4"/>
        <v>0</v>
      </c>
      <c r="Q22">
        <f t="shared" si="5"/>
        <v>0</v>
      </c>
      <c r="R22" t="str">
        <f t="shared" si="6"/>
        <v/>
      </c>
      <c r="S22" s="10" t="str">
        <f ca="1">IF(ISERROR(VLOOKUP(O22,Parameter!$A$8:$C$73,3,FALSE))=TRUE,"",VLOOKUP(O22,Parameter!$A$8:$C$73,3,FALSE))</f>
        <v/>
      </c>
    </row>
    <row r="23" spans="2:21" ht="15.75" x14ac:dyDescent="0.25">
      <c r="B23" s="3">
        <f t="shared" si="7"/>
        <v>8</v>
      </c>
      <c r="C23" s="16"/>
      <c r="D23" s="16"/>
      <c r="E23" s="17"/>
      <c r="F23" s="18"/>
      <c r="G23" s="18"/>
      <c r="H23" s="19" t="str">
        <f>IF(E23="","",IF(ISERROR(VLOOKUP($O23,Parameter!$A$7:$B$73,2,FALSE))=TRUE,"NV",VLOOKUP($O23,Parameter!$A$7:$B$73,2,FALSE)))</f>
        <v/>
      </c>
      <c r="I23" s="19" t="s">
        <v>156</v>
      </c>
      <c r="J23" s="19" t="s">
        <v>156</v>
      </c>
      <c r="K23" s="8" t="str">
        <f t="shared" ca="1" si="0"/>
        <v/>
      </c>
      <c r="L23" s="2"/>
      <c r="M23" s="6">
        <f t="shared" ca="1" si="1"/>
        <v>123</v>
      </c>
      <c r="N23" s="2" t="str">
        <f t="shared" ca="1" si="2"/>
        <v>AK_E</v>
      </c>
      <c r="O23" s="2" t="str">
        <f t="shared" ca="1" si="3"/>
        <v>__AK_E</v>
      </c>
      <c r="P23">
        <f t="shared" si="4"/>
        <v>0</v>
      </c>
      <c r="Q23">
        <f t="shared" si="5"/>
        <v>0</v>
      </c>
      <c r="R23" t="str">
        <f t="shared" si="6"/>
        <v/>
      </c>
      <c r="S23" s="10" t="str">
        <f ca="1">IF(ISERROR(VLOOKUP(O23,Parameter!$A$8:$C$73,3,FALSE))=TRUE,"",VLOOKUP(O23,Parameter!$A$8:$C$73,3,FALSE))</f>
        <v/>
      </c>
    </row>
    <row r="24" spans="2:21" ht="15.75" x14ac:dyDescent="0.25">
      <c r="B24" s="3">
        <f t="shared" si="7"/>
        <v>9</v>
      </c>
      <c r="C24" s="16"/>
      <c r="D24" s="16"/>
      <c r="E24" s="17"/>
      <c r="F24" s="18"/>
      <c r="G24" s="18"/>
      <c r="H24" s="19" t="str">
        <f>IF(E24="","",IF(ISERROR(VLOOKUP($O24,Parameter!$A$7:$B$73,2,FALSE))=TRUE,"NV",VLOOKUP($O24,Parameter!$A$7:$B$73,2,FALSE)))</f>
        <v/>
      </c>
      <c r="I24" s="19" t="s">
        <v>156</v>
      </c>
      <c r="J24" s="19" t="s">
        <v>156</v>
      </c>
      <c r="K24" s="8" t="str">
        <f t="shared" ca="1" si="0"/>
        <v/>
      </c>
      <c r="L24" s="2"/>
      <c r="M24" s="6">
        <f t="shared" ca="1" si="1"/>
        <v>123</v>
      </c>
      <c r="N24" s="2" t="str">
        <f t="shared" ca="1" si="2"/>
        <v>AK_E</v>
      </c>
      <c r="O24" s="2" t="str">
        <f t="shared" ca="1" si="3"/>
        <v>__AK_E</v>
      </c>
      <c r="P24">
        <f t="shared" si="4"/>
        <v>0</v>
      </c>
      <c r="Q24">
        <f t="shared" si="5"/>
        <v>0</v>
      </c>
      <c r="R24" t="str">
        <f t="shared" si="6"/>
        <v/>
      </c>
      <c r="S24" s="10" t="str">
        <f ca="1">IF(ISERROR(VLOOKUP(O24,Parameter!$A$8:$C$73,3,FALSE))=TRUE,"",VLOOKUP(O24,Parameter!$A$8:$C$73,3,FALSE))</f>
        <v/>
      </c>
    </row>
    <row r="25" spans="2:21" ht="15.75" x14ac:dyDescent="0.25">
      <c r="B25" s="3">
        <f t="shared" si="7"/>
        <v>10</v>
      </c>
      <c r="C25" s="16"/>
      <c r="D25" s="16"/>
      <c r="E25" s="17"/>
      <c r="F25" s="18"/>
      <c r="G25" s="18"/>
      <c r="H25" s="19" t="str">
        <f>IF(E25="","",IF(ISERROR(VLOOKUP($O25,Parameter!$A$7:$B$73,2,FALSE))=TRUE,"NV",VLOOKUP($O25,Parameter!$A$7:$B$73,2,FALSE)))</f>
        <v/>
      </c>
      <c r="I25" s="19" t="s">
        <v>156</v>
      </c>
      <c r="J25" s="19" t="s">
        <v>156</v>
      </c>
      <c r="K25" s="8" t="str">
        <f t="shared" ca="1" si="0"/>
        <v/>
      </c>
      <c r="L25" s="2"/>
      <c r="M25" s="6">
        <f t="shared" ca="1" si="1"/>
        <v>123</v>
      </c>
      <c r="N25" s="2" t="str">
        <f t="shared" ca="1" si="2"/>
        <v>AK_E</v>
      </c>
      <c r="O25" s="2" t="str">
        <f t="shared" ca="1" si="3"/>
        <v>__AK_E</v>
      </c>
      <c r="P25">
        <f t="shared" si="4"/>
        <v>0</v>
      </c>
      <c r="Q25">
        <f t="shared" si="5"/>
        <v>0</v>
      </c>
      <c r="R25" t="str">
        <f t="shared" si="6"/>
        <v/>
      </c>
      <c r="S25" s="10" t="str">
        <f ca="1">IF(ISERROR(VLOOKUP(O25,Parameter!$A$8:$C$73,3,FALSE))=TRUE,"",VLOOKUP(O25,Parameter!$A$8:$C$73,3,FALSE))</f>
        <v/>
      </c>
    </row>
    <row r="26" spans="2:21" ht="15.75" x14ac:dyDescent="0.25">
      <c r="B26" s="3">
        <f t="shared" si="7"/>
        <v>11</v>
      </c>
      <c r="C26" s="16"/>
      <c r="D26" s="16"/>
      <c r="E26" s="17"/>
      <c r="F26" s="18"/>
      <c r="G26" s="18"/>
      <c r="H26" s="19" t="str">
        <f>IF(E26="","",IF(ISERROR(VLOOKUP($O26,Parameter!$A$7:$B$73,2,FALSE))=TRUE,"NV",VLOOKUP($O26,Parameter!$A$7:$B$73,2,FALSE)))</f>
        <v/>
      </c>
      <c r="I26" s="19" t="s">
        <v>156</v>
      </c>
      <c r="J26" s="19" t="s">
        <v>156</v>
      </c>
      <c r="K26" s="8" t="str">
        <f t="shared" ca="1" si="0"/>
        <v/>
      </c>
      <c r="L26" s="2"/>
      <c r="M26" s="6">
        <f t="shared" ca="1" si="1"/>
        <v>123</v>
      </c>
      <c r="N26" s="2" t="str">
        <f t="shared" ca="1" si="2"/>
        <v>AK_E</v>
      </c>
      <c r="O26" s="2" t="str">
        <f t="shared" ca="1" si="3"/>
        <v>__AK_E</v>
      </c>
      <c r="P26">
        <f t="shared" si="4"/>
        <v>0</v>
      </c>
      <c r="Q26">
        <f t="shared" si="5"/>
        <v>0</v>
      </c>
      <c r="R26" t="str">
        <f t="shared" si="6"/>
        <v/>
      </c>
      <c r="S26" s="10" t="str">
        <f ca="1">IF(ISERROR(VLOOKUP(O26,Parameter!$A$8:$C$73,3,FALSE))=TRUE,"",VLOOKUP(O26,Parameter!$A$8:$C$73,3,FALSE))</f>
        <v/>
      </c>
    </row>
    <row r="27" spans="2:21" ht="15.75" x14ac:dyDescent="0.25">
      <c r="B27" s="3">
        <f t="shared" si="7"/>
        <v>12</v>
      </c>
      <c r="C27" s="16"/>
      <c r="D27" s="16"/>
      <c r="E27" s="17"/>
      <c r="F27" s="18"/>
      <c r="G27" s="18"/>
      <c r="H27" s="19" t="str">
        <f>IF(E27="","",IF(ISERROR(VLOOKUP($O27,Parameter!$A$7:$B$73,2,FALSE))=TRUE,"NV",VLOOKUP($O27,Parameter!$A$7:$B$73,2,FALSE)))</f>
        <v/>
      </c>
      <c r="I27" s="19" t="s">
        <v>156</v>
      </c>
      <c r="J27" s="19" t="s">
        <v>156</v>
      </c>
      <c r="K27" s="8" t="str">
        <f t="shared" ca="1" si="0"/>
        <v/>
      </c>
      <c r="L27" s="2"/>
      <c r="M27" s="6">
        <f t="shared" ca="1" si="1"/>
        <v>123</v>
      </c>
      <c r="N27" s="2" t="str">
        <f t="shared" ca="1" si="2"/>
        <v>AK_E</v>
      </c>
      <c r="O27" s="2" t="str">
        <f t="shared" ca="1" si="3"/>
        <v>__AK_E</v>
      </c>
      <c r="P27">
        <f t="shared" si="4"/>
        <v>0</v>
      </c>
      <c r="Q27">
        <f t="shared" si="5"/>
        <v>0</v>
      </c>
      <c r="R27" t="str">
        <f t="shared" si="6"/>
        <v/>
      </c>
      <c r="S27" s="10" t="str">
        <f ca="1">IF(ISERROR(VLOOKUP(O27,Parameter!$A$8:$C$73,3,FALSE))=TRUE,"",VLOOKUP(O27,Parameter!$A$8:$C$73,3,FALSE))</f>
        <v/>
      </c>
    </row>
    <row r="28" spans="2:21" ht="15.75" x14ac:dyDescent="0.25">
      <c r="B28" s="3">
        <f t="shared" si="7"/>
        <v>13</v>
      </c>
      <c r="C28" s="16"/>
      <c r="D28" s="16"/>
      <c r="E28" s="17"/>
      <c r="F28" s="18"/>
      <c r="G28" s="18"/>
      <c r="H28" s="19" t="str">
        <f>IF(E28="","",IF(ISERROR(VLOOKUP($O28,Parameter!$A$7:$B$73,2,FALSE))=TRUE,"NV",VLOOKUP($O28,Parameter!$A$7:$B$73,2,FALSE)))</f>
        <v/>
      </c>
      <c r="I28" s="19" t="s">
        <v>156</v>
      </c>
      <c r="J28" s="19" t="s">
        <v>156</v>
      </c>
      <c r="K28" s="8" t="str">
        <f t="shared" ca="1" si="0"/>
        <v/>
      </c>
      <c r="L28" s="2"/>
      <c r="M28" s="6">
        <f t="shared" ca="1" si="1"/>
        <v>123</v>
      </c>
      <c r="N28" s="2" t="str">
        <f t="shared" ca="1" si="2"/>
        <v>AK_E</v>
      </c>
      <c r="O28" s="2" t="str">
        <f t="shared" ca="1" si="3"/>
        <v>__AK_E</v>
      </c>
      <c r="P28">
        <f t="shared" si="4"/>
        <v>0</v>
      </c>
      <c r="Q28">
        <f t="shared" si="5"/>
        <v>0</v>
      </c>
      <c r="R28" t="str">
        <f t="shared" si="6"/>
        <v/>
      </c>
      <c r="S28" s="10" t="str">
        <f ca="1">IF(ISERROR(VLOOKUP(O28,Parameter!$A$8:$C$73,3,FALSE))=TRUE,"",VLOOKUP(O28,Parameter!$A$8:$C$73,3,FALSE))</f>
        <v/>
      </c>
    </row>
    <row r="29" spans="2:21" ht="15.75" x14ac:dyDescent="0.25">
      <c r="B29" s="3">
        <f t="shared" si="7"/>
        <v>14</v>
      </c>
      <c r="C29" s="16"/>
      <c r="D29" s="16"/>
      <c r="E29" s="17"/>
      <c r="F29" s="18"/>
      <c r="G29" s="18"/>
      <c r="H29" s="19" t="str">
        <f>IF(E29="","",IF(ISERROR(VLOOKUP($O29,Parameter!$A$7:$B$73,2,FALSE))=TRUE,"NV",VLOOKUP($O29,Parameter!$A$7:$B$73,2,FALSE)))</f>
        <v/>
      </c>
      <c r="I29" s="19" t="s">
        <v>156</v>
      </c>
      <c r="J29" s="19" t="s">
        <v>156</v>
      </c>
      <c r="K29" s="8" t="str">
        <f t="shared" ca="1" si="0"/>
        <v/>
      </c>
      <c r="L29" s="2"/>
      <c r="M29" s="6">
        <f t="shared" ca="1" si="1"/>
        <v>123</v>
      </c>
      <c r="N29" s="2" t="str">
        <f t="shared" ca="1" si="2"/>
        <v>AK_E</v>
      </c>
      <c r="O29" s="2" t="str">
        <f t="shared" ca="1" si="3"/>
        <v>__AK_E</v>
      </c>
      <c r="P29">
        <f t="shared" si="4"/>
        <v>0</v>
      </c>
      <c r="Q29">
        <f t="shared" si="5"/>
        <v>0</v>
      </c>
      <c r="R29" t="str">
        <f t="shared" si="6"/>
        <v/>
      </c>
      <c r="S29" s="10" t="str">
        <f ca="1">IF(ISERROR(VLOOKUP(O29,Parameter!$A$8:$C$73,3,FALSE))=TRUE,"",VLOOKUP(O29,Parameter!$A$8:$C$73,3,FALSE))</f>
        <v/>
      </c>
    </row>
    <row r="30" spans="2:21" ht="15.75" x14ac:dyDescent="0.25">
      <c r="B30" s="3">
        <f t="shared" si="7"/>
        <v>15</v>
      </c>
      <c r="C30" s="16"/>
      <c r="D30" s="16"/>
      <c r="E30" s="17"/>
      <c r="F30" s="18"/>
      <c r="G30" s="18"/>
      <c r="H30" s="19" t="str">
        <f>IF(E30="","",IF(ISERROR(VLOOKUP($O30,Parameter!$A$7:$B$73,2,FALSE))=TRUE,"NV",VLOOKUP($O30,Parameter!$A$7:$B$73,2,FALSE)))</f>
        <v/>
      </c>
      <c r="I30" s="19" t="s">
        <v>156</v>
      </c>
      <c r="J30" s="19" t="s">
        <v>156</v>
      </c>
      <c r="K30" s="8" t="str">
        <f t="shared" ca="1" si="0"/>
        <v/>
      </c>
      <c r="L30" s="2"/>
      <c r="M30" s="6">
        <f t="shared" ca="1" si="1"/>
        <v>123</v>
      </c>
      <c r="N30" s="2" t="str">
        <f t="shared" ca="1" si="2"/>
        <v>AK_E</v>
      </c>
      <c r="O30" s="2" t="str">
        <f t="shared" ca="1" si="3"/>
        <v>__AK_E</v>
      </c>
      <c r="P30">
        <f t="shared" si="4"/>
        <v>0</v>
      </c>
      <c r="Q30">
        <f t="shared" si="5"/>
        <v>0</v>
      </c>
      <c r="R30" t="str">
        <f t="shared" si="6"/>
        <v/>
      </c>
      <c r="S30" s="10" t="str">
        <f ca="1">IF(ISERROR(VLOOKUP(O30,Parameter!$A$8:$C$73,3,FALSE))=TRUE,"",VLOOKUP(O30,Parameter!$A$8:$C$73,3,FALSE))</f>
        <v/>
      </c>
    </row>
    <row r="31" spans="2:21" ht="15.75" x14ac:dyDescent="0.25">
      <c r="B31" s="3">
        <f t="shared" si="7"/>
        <v>16</v>
      </c>
      <c r="C31" s="16"/>
      <c r="D31" s="16"/>
      <c r="E31" s="17"/>
      <c r="F31" s="18"/>
      <c r="G31" s="18"/>
      <c r="H31" s="19" t="str">
        <f>IF(E31="","",IF(ISERROR(VLOOKUP($O31,Parameter!$A$7:$B$73,2,FALSE))=TRUE,"NV",VLOOKUP($O31,Parameter!$A$7:$B$73,2,FALSE)))</f>
        <v/>
      </c>
      <c r="I31" s="19" t="s">
        <v>156</v>
      </c>
      <c r="J31" s="19" t="s">
        <v>156</v>
      </c>
      <c r="K31" s="8" t="str">
        <f t="shared" ca="1" si="0"/>
        <v/>
      </c>
      <c r="L31" s="2"/>
      <c r="M31" s="6">
        <f t="shared" ca="1" si="1"/>
        <v>123</v>
      </c>
      <c r="N31" s="2" t="str">
        <f t="shared" ca="1" si="2"/>
        <v>AK_E</v>
      </c>
      <c r="O31" s="2" t="str">
        <f t="shared" ca="1" si="3"/>
        <v>__AK_E</v>
      </c>
      <c r="P31">
        <f t="shared" si="4"/>
        <v>0</v>
      </c>
      <c r="Q31">
        <f t="shared" si="5"/>
        <v>0</v>
      </c>
      <c r="R31" t="str">
        <f t="shared" si="6"/>
        <v/>
      </c>
      <c r="S31" s="10" t="str">
        <f ca="1">IF(ISERROR(VLOOKUP(O31,Parameter!$A$8:$C$73,3,FALSE))=TRUE,"",VLOOKUP(O31,Parameter!$A$8:$C$73,3,FALSE))</f>
        <v/>
      </c>
    </row>
    <row r="32" spans="2:21" ht="15.75" x14ac:dyDescent="0.25">
      <c r="B32" s="3">
        <f t="shared" si="7"/>
        <v>17</v>
      </c>
      <c r="C32" s="16"/>
      <c r="D32" s="16"/>
      <c r="E32" s="17"/>
      <c r="F32" s="18"/>
      <c r="G32" s="18"/>
      <c r="H32" s="19" t="str">
        <f>IF(E32="","",IF(ISERROR(VLOOKUP($O32,Parameter!$A$7:$B$73,2,FALSE))=TRUE,"NV",VLOOKUP($O32,Parameter!$A$7:$B$73,2,FALSE)))</f>
        <v/>
      </c>
      <c r="I32" s="19" t="s">
        <v>156</v>
      </c>
      <c r="J32" s="19" t="s">
        <v>156</v>
      </c>
      <c r="K32" s="8" t="str">
        <f t="shared" ca="1" si="0"/>
        <v/>
      </c>
      <c r="L32" s="2"/>
      <c r="M32" s="6">
        <f t="shared" ca="1" si="1"/>
        <v>123</v>
      </c>
      <c r="N32" s="2" t="str">
        <f t="shared" ca="1" si="2"/>
        <v>AK_E</v>
      </c>
      <c r="O32" s="2" t="str">
        <f t="shared" ca="1" si="3"/>
        <v>__AK_E</v>
      </c>
      <c r="P32">
        <f t="shared" si="4"/>
        <v>0</v>
      </c>
      <c r="Q32">
        <f t="shared" si="5"/>
        <v>0</v>
      </c>
      <c r="R32" t="str">
        <f t="shared" si="6"/>
        <v/>
      </c>
      <c r="S32" s="10" t="str">
        <f ca="1">IF(ISERROR(VLOOKUP(O32,Parameter!$A$8:$C$73,3,FALSE))=TRUE,"",VLOOKUP(O32,Parameter!$A$8:$C$73,3,FALSE))</f>
        <v/>
      </c>
    </row>
    <row r="33" spans="2:19" ht="15.75" x14ac:dyDescent="0.25">
      <c r="B33" s="3">
        <f t="shared" si="7"/>
        <v>18</v>
      </c>
      <c r="C33" s="16"/>
      <c r="D33" s="16"/>
      <c r="E33" s="17"/>
      <c r="F33" s="18"/>
      <c r="G33" s="18"/>
      <c r="H33" s="19" t="str">
        <f>IF(E33="","",IF(ISERROR(VLOOKUP($O33,Parameter!$A$7:$B$73,2,FALSE))=TRUE,"NV",VLOOKUP($O33,Parameter!$A$7:$B$73,2,FALSE)))</f>
        <v/>
      </c>
      <c r="I33" s="19" t="s">
        <v>156</v>
      </c>
      <c r="J33" s="19" t="s">
        <v>156</v>
      </c>
      <c r="K33" s="8" t="str">
        <f t="shared" ca="1" si="0"/>
        <v/>
      </c>
      <c r="L33" s="2"/>
      <c r="M33" s="6">
        <f t="shared" ca="1" si="1"/>
        <v>123</v>
      </c>
      <c r="N33" s="2" t="str">
        <f t="shared" ca="1" si="2"/>
        <v>AK_E</v>
      </c>
      <c r="O33" s="2" t="str">
        <f t="shared" ca="1" si="3"/>
        <v>__AK_E</v>
      </c>
      <c r="P33">
        <f t="shared" si="4"/>
        <v>0</v>
      </c>
      <c r="Q33">
        <f t="shared" si="5"/>
        <v>0</v>
      </c>
      <c r="R33" t="str">
        <f t="shared" si="6"/>
        <v/>
      </c>
      <c r="S33" s="10" t="str">
        <f ca="1">IF(ISERROR(VLOOKUP(O33,Parameter!$A$8:$C$73,3,FALSE))=TRUE,"",VLOOKUP(O33,Parameter!$A$8:$C$73,3,FALSE))</f>
        <v/>
      </c>
    </row>
    <row r="34" spans="2:19" ht="15.75" x14ac:dyDescent="0.25">
      <c r="B34" s="3">
        <f t="shared" si="7"/>
        <v>19</v>
      </c>
      <c r="C34" s="16"/>
      <c r="D34" s="16"/>
      <c r="E34" s="17"/>
      <c r="F34" s="18"/>
      <c r="G34" s="18"/>
      <c r="H34" s="19" t="str">
        <f>IF(E34="","",IF(ISERROR(VLOOKUP($O34,Parameter!$A$7:$B$73,2,FALSE))=TRUE,"NV",VLOOKUP($O34,Parameter!$A$7:$B$73,2,FALSE)))</f>
        <v/>
      </c>
      <c r="I34" s="19" t="s">
        <v>156</v>
      </c>
      <c r="J34" s="19" t="s">
        <v>156</v>
      </c>
      <c r="K34" s="8" t="str">
        <f ca="1">IF(AND(R34&lt;&gt;"",S34&lt;&gt;""),S34*R34,"")</f>
        <v/>
      </c>
      <c r="L34" s="2"/>
      <c r="M34" s="6">
        <f t="shared" ca="1" si="1"/>
        <v>123</v>
      </c>
      <c r="N34" s="2" t="str">
        <f t="shared" ca="1" si="2"/>
        <v>AK_E</v>
      </c>
      <c r="O34" s="2" t="str">
        <f t="shared" ca="1" si="3"/>
        <v>__AK_E</v>
      </c>
      <c r="P34">
        <f t="shared" si="4"/>
        <v>0</v>
      </c>
      <c r="Q34">
        <f t="shared" si="5"/>
        <v>0</v>
      </c>
      <c r="R34" t="str">
        <f t="shared" si="6"/>
        <v/>
      </c>
      <c r="S34" s="10" t="str">
        <f ca="1">IF(ISERROR(VLOOKUP(O34,Parameter!$A$8:$C$73,3,FALSE))=TRUE,"",VLOOKUP(O34,Parameter!$A$8:$C$73,3,FALSE))</f>
        <v/>
      </c>
    </row>
    <row r="35" spans="2:19" ht="15.75" x14ac:dyDescent="0.25">
      <c r="B35" s="3">
        <f t="shared" si="7"/>
        <v>20</v>
      </c>
      <c r="C35" s="16"/>
      <c r="D35" s="16"/>
      <c r="E35" s="17"/>
      <c r="F35" s="18"/>
      <c r="G35" s="18"/>
      <c r="H35" s="19" t="str">
        <f>IF(E35="","",IF(ISERROR(VLOOKUP($O35,Parameter!$A$7:$B$73,2,FALSE))=TRUE,"NV",VLOOKUP($O35,Parameter!$A$7:$B$73,2,FALSE)))</f>
        <v/>
      </c>
      <c r="I35" s="19" t="s">
        <v>156</v>
      </c>
      <c r="J35" s="19" t="s">
        <v>156</v>
      </c>
      <c r="K35" s="8" t="str">
        <f t="shared" ref="K35:K40" ca="1" si="8">IF(AND(R35&lt;&gt;"",S35&lt;&gt;""),S35*R35,"")</f>
        <v/>
      </c>
      <c r="L35" s="2"/>
      <c r="M35" s="6">
        <f t="shared" ca="1" si="1"/>
        <v>123</v>
      </c>
      <c r="N35" s="2" t="str">
        <f t="shared" ca="1" si="2"/>
        <v>AK_E</v>
      </c>
      <c r="O35" s="2" t="str">
        <f t="shared" ca="1" si="3"/>
        <v>__AK_E</v>
      </c>
      <c r="P35">
        <f t="shared" si="4"/>
        <v>0</v>
      </c>
      <c r="Q35">
        <f t="shared" si="5"/>
        <v>0</v>
      </c>
      <c r="R35" t="str">
        <f t="shared" si="6"/>
        <v/>
      </c>
      <c r="S35" s="10" t="str">
        <f ca="1">IF(ISERROR(VLOOKUP(O35,Parameter!$A$8:$C$73,3,FALSE))=TRUE,"",VLOOKUP(O35,Parameter!$A$8:$C$73,3,FALSE))</f>
        <v/>
      </c>
    </row>
    <row r="36" spans="2:19" ht="15.75" x14ac:dyDescent="0.25">
      <c r="B36" s="3">
        <f t="shared" si="7"/>
        <v>21</v>
      </c>
      <c r="C36" s="16"/>
      <c r="D36" s="16"/>
      <c r="E36" s="17"/>
      <c r="F36" s="18"/>
      <c r="G36" s="18"/>
      <c r="H36" s="19" t="str">
        <f>IF(E36="","",IF(ISERROR(VLOOKUP($O36,Parameter!$A$7:$B$73,2,FALSE))=TRUE,"NV",VLOOKUP($O36,Parameter!$A$7:$B$73,2,FALSE)))</f>
        <v/>
      </c>
      <c r="I36" s="19" t="s">
        <v>156</v>
      </c>
      <c r="J36" s="19" t="s">
        <v>156</v>
      </c>
      <c r="K36" s="8" t="str">
        <f t="shared" ca="1" si="8"/>
        <v/>
      </c>
      <c r="L36" s="2"/>
      <c r="M36" s="6">
        <f t="shared" ca="1" si="1"/>
        <v>123</v>
      </c>
      <c r="N36" s="2" t="str">
        <f t="shared" ca="1" si="2"/>
        <v>AK_E</v>
      </c>
      <c r="O36" s="2" t="str">
        <f t="shared" ca="1" si="3"/>
        <v>__AK_E</v>
      </c>
      <c r="P36">
        <f t="shared" si="4"/>
        <v>0</v>
      </c>
      <c r="Q36">
        <f t="shared" si="5"/>
        <v>0</v>
      </c>
      <c r="R36" t="str">
        <f t="shared" si="6"/>
        <v/>
      </c>
      <c r="S36" s="10" t="str">
        <f ca="1">IF(ISERROR(VLOOKUP(O36,Parameter!$A$8:$C$73,3,FALSE))=TRUE,"",VLOOKUP(O36,Parameter!$A$8:$C$73,3,FALSE))</f>
        <v/>
      </c>
    </row>
    <row r="37" spans="2:19" ht="15.75" x14ac:dyDescent="0.25">
      <c r="B37" s="3">
        <f t="shared" ref="B37:B40" si="9">B36+1</f>
        <v>22</v>
      </c>
      <c r="C37" s="16"/>
      <c r="D37" s="16"/>
      <c r="E37" s="17"/>
      <c r="F37" s="18"/>
      <c r="G37" s="18"/>
      <c r="H37" s="19" t="str">
        <f>IF(E37="","",IF(ISERROR(VLOOKUP($O37,Parameter!$A$7:$B$73,2,FALSE))=TRUE,"NV",VLOOKUP($O37,Parameter!$A$7:$B$73,2,FALSE)))</f>
        <v/>
      </c>
      <c r="I37" s="19" t="s">
        <v>156</v>
      </c>
      <c r="J37" s="19" t="s">
        <v>156</v>
      </c>
      <c r="K37" s="8" t="str">
        <f t="shared" ca="1" si="8"/>
        <v/>
      </c>
      <c r="L37" s="2"/>
      <c r="M37" s="6">
        <f t="shared" ca="1" si="1"/>
        <v>123</v>
      </c>
      <c r="N37" s="2" t="str">
        <f t="shared" ca="1" si="2"/>
        <v>AK_E</v>
      </c>
      <c r="O37" s="2" t="str">
        <f t="shared" ca="1" si="3"/>
        <v>__AK_E</v>
      </c>
      <c r="P37">
        <f t="shared" si="4"/>
        <v>0</v>
      </c>
      <c r="Q37">
        <f t="shared" si="5"/>
        <v>0</v>
      </c>
      <c r="R37" t="str">
        <f t="shared" si="6"/>
        <v/>
      </c>
      <c r="S37" s="10" t="str">
        <f ca="1">IF(ISERROR(VLOOKUP(O37,Parameter!$A$8:$C$73,3,FALSE))=TRUE,"",VLOOKUP(O37,Parameter!$A$8:$C$73,3,FALSE))</f>
        <v/>
      </c>
    </row>
    <row r="38" spans="2:19" ht="15.75" x14ac:dyDescent="0.25">
      <c r="B38" s="3">
        <f t="shared" si="9"/>
        <v>23</v>
      </c>
      <c r="C38" s="16"/>
      <c r="D38" s="16"/>
      <c r="E38" s="17"/>
      <c r="F38" s="18"/>
      <c r="G38" s="18"/>
      <c r="H38" s="19" t="str">
        <f>IF(E38="","",IF(ISERROR(VLOOKUP($O38,Parameter!$A$7:$B$73,2,FALSE))=TRUE,"NV",VLOOKUP($O38,Parameter!$A$7:$B$73,2,FALSE)))</f>
        <v/>
      </c>
      <c r="I38" s="19" t="s">
        <v>156</v>
      </c>
      <c r="J38" s="19" t="s">
        <v>156</v>
      </c>
      <c r="K38" s="8" t="str">
        <f t="shared" ca="1" si="8"/>
        <v/>
      </c>
      <c r="L38" s="2"/>
      <c r="M38" s="6">
        <f t="shared" ca="1" si="1"/>
        <v>123</v>
      </c>
      <c r="N38" s="2" t="str">
        <f t="shared" ca="1" si="2"/>
        <v>AK_E</v>
      </c>
      <c r="O38" s="2" t="str">
        <f t="shared" ca="1" si="3"/>
        <v>__AK_E</v>
      </c>
      <c r="P38">
        <f t="shared" si="4"/>
        <v>0</v>
      </c>
      <c r="Q38">
        <f t="shared" si="5"/>
        <v>0</v>
      </c>
      <c r="R38" t="str">
        <f t="shared" si="6"/>
        <v/>
      </c>
      <c r="S38" s="10" t="str">
        <f ca="1">IF(ISERROR(VLOOKUP(O38,Parameter!$A$8:$C$73,3,FALSE))=TRUE,"",VLOOKUP(O38,Parameter!$A$8:$C$73,3,FALSE))</f>
        <v/>
      </c>
    </row>
    <row r="39" spans="2:19" ht="15.75" x14ac:dyDescent="0.25">
      <c r="B39" s="3">
        <f t="shared" si="9"/>
        <v>24</v>
      </c>
      <c r="C39" s="16"/>
      <c r="D39" s="16"/>
      <c r="E39" s="17"/>
      <c r="F39" s="18"/>
      <c r="G39" s="18"/>
      <c r="H39" s="19" t="str">
        <f>IF(E39="","",IF(ISERROR(VLOOKUP($O39,Parameter!$A$7:$B$73,2,FALSE))=TRUE,"NV",VLOOKUP($O39,Parameter!$A$7:$B$73,2,FALSE)))</f>
        <v/>
      </c>
      <c r="I39" s="19" t="s">
        <v>156</v>
      </c>
      <c r="J39" s="19" t="s">
        <v>156</v>
      </c>
      <c r="K39" s="8" t="str">
        <f t="shared" ca="1" si="8"/>
        <v/>
      </c>
      <c r="M39" s="6">
        <f t="shared" ca="1" si="1"/>
        <v>123</v>
      </c>
      <c r="N39" s="2" t="str">
        <f t="shared" ca="1" si="2"/>
        <v>AK_E</v>
      </c>
      <c r="O39" s="2" t="str">
        <f t="shared" ca="1" si="3"/>
        <v>__AK_E</v>
      </c>
      <c r="P39">
        <f t="shared" si="4"/>
        <v>0</v>
      </c>
      <c r="Q39">
        <f t="shared" si="5"/>
        <v>0</v>
      </c>
      <c r="R39" t="str">
        <f t="shared" si="6"/>
        <v/>
      </c>
      <c r="S39" s="10" t="str">
        <f ca="1">IF(ISERROR(VLOOKUP(O39,Parameter!$A$8:$C$73,3,FALSE))=TRUE,"",VLOOKUP(O39,Parameter!$A$8:$C$73,3,FALSE))</f>
        <v/>
      </c>
    </row>
    <row r="40" spans="2:19" ht="15.75" x14ac:dyDescent="0.25">
      <c r="B40" s="3">
        <f t="shared" si="9"/>
        <v>25</v>
      </c>
      <c r="C40" s="16"/>
      <c r="D40" s="16"/>
      <c r="E40" s="17"/>
      <c r="F40" s="18"/>
      <c r="G40" s="18"/>
      <c r="H40" s="19" t="str">
        <f>IF(E40="","",IF(ISERROR(VLOOKUP($O40,Parameter!$A$7:$B$73,2,FALSE))=TRUE,"NV",VLOOKUP($O40,Parameter!$A$7:$B$73,2,FALSE)))</f>
        <v/>
      </c>
      <c r="I40" s="19" t="s">
        <v>156</v>
      </c>
      <c r="J40" s="19" t="s">
        <v>156</v>
      </c>
      <c r="K40" s="8" t="str">
        <f t="shared" ca="1" si="8"/>
        <v/>
      </c>
      <c r="M40" s="6">
        <f t="shared" ca="1" si="1"/>
        <v>123</v>
      </c>
      <c r="N40" s="2" t="str">
        <f t="shared" ca="1" si="2"/>
        <v>AK_E</v>
      </c>
      <c r="O40" s="2" t="str">
        <f t="shared" ca="1" si="3"/>
        <v>__AK_E</v>
      </c>
      <c r="P40">
        <f t="shared" si="4"/>
        <v>0</v>
      </c>
      <c r="Q40">
        <f t="shared" si="5"/>
        <v>0</v>
      </c>
      <c r="R40" t="str">
        <f t="shared" si="6"/>
        <v/>
      </c>
      <c r="S40" s="10" t="str">
        <f ca="1">IF(ISERROR(VLOOKUP(O40,Parameter!$A$8:$C$73,3,FALSE))=TRUE,"",VLOOKUP(O40,Parameter!$A$8:$C$73,3,FALSE))</f>
        <v/>
      </c>
    </row>
    <row r="41" spans="2:19" ht="15.75" x14ac:dyDescent="0.25">
      <c r="B41" s="27"/>
      <c r="F41" s="69" t="s">
        <v>199</v>
      </c>
      <c r="G41" s="69"/>
      <c r="H41" s="69"/>
      <c r="I41" s="69"/>
      <c r="J41" s="69"/>
      <c r="K41" s="8" t="str">
        <f>IF(P41&gt;0,5,"")</f>
        <v/>
      </c>
      <c r="P41">
        <f>SUM(P16:P40)</f>
        <v>0</v>
      </c>
      <c r="Q41">
        <f>SUM(Q16:Q40)</f>
        <v>0</v>
      </c>
    </row>
    <row r="42" spans="2:19" ht="15.75" x14ac:dyDescent="0.25">
      <c r="B42" s="27"/>
      <c r="G42" s="58" t="s">
        <v>200</v>
      </c>
      <c r="H42" s="58"/>
      <c r="I42" s="58"/>
      <c r="J42" s="70"/>
      <c r="K42" s="8" t="str">
        <f>IF(Q41&gt;0,5,"")</f>
        <v/>
      </c>
    </row>
    <row r="43" spans="2:19" ht="26.25" x14ac:dyDescent="0.4">
      <c r="B43" s="76" t="s">
        <v>202</v>
      </c>
      <c r="C43" s="77"/>
      <c r="D43" s="77"/>
      <c r="E43" s="77"/>
      <c r="F43" s="77"/>
      <c r="G43" s="77"/>
      <c r="H43" s="77"/>
      <c r="I43" s="77"/>
      <c r="J43" s="77"/>
      <c r="K43" s="78"/>
    </row>
    <row r="44" spans="2:19" ht="22.5" x14ac:dyDescent="0.25">
      <c r="B44" s="9" t="s">
        <v>0</v>
      </c>
      <c r="C44" s="4" t="s">
        <v>170</v>
      </c>
      <c r="D44" s="4" t="s">
        <v>171</v>
      </c>
      <c r="E44" s="5" t="s">
        <v>173</v>
      </c>
      <c r="H44" s="4" t="s">
        <v>172</v>
      </c>
      <c r="I44" s="11" t="s">
        <v>160</v>
      </c>
      <c r="J44" s="11" t="s">
        <v>159</v>
      </c>
      <c r="K44" s="4" t="s">
        <v>9</v>
      </c>
      <c r="P44" s="2" t="s">
        <v>152</v>
      </c>
      <c r="Q44" s="2" t="s">
        <v>153</v>
      </c>
      <c r="R44" s="2" t="s">
        <v>157</v>
      </c>
      <c r="S44" s="2" t="s">
        <v>9</v>
      </c>
    </row>
    <row r="45" spans="2:19" ht="15.75" x14ac:dyDescent="0.25">
      <c r="B45" s="3">
        <v>1</v>
      </c>
      <c r="C45" s="16"/>
      <c r="D45" s="16"/>
      <c r="E45" s="16"/>
      <c r="H45" s="18"/>
      <c r="I45" s="19" t="s">
        <v>156</v>
      </c>
      <c r="J45" s="19" t="s">
        <v>156</v>
      </c>
      <c r="K45" s="8" t="str">
        <f>IF(AND(R45&lt;&gt;"",S45&lt;&gt;""),S45*R45,"")</f>
        <v/>
      </c>
      <c r="P45">
        <f t="shared" ref="P45:P54" si="10">IF(I45="J",1,0)</f>
        <v>0</v>
      </c>
      <c r="Q45">
        <f t="shared" ref="Q45:Q54" si="11">IF(J45="J",1,0)</f>
        <v>0</v>
      </c>
      <c r="R45" t="str">
        <f t="shared" ref="R45:R54" si="12">IF((P45+Q45)=0,"",P45+Q45)</f>
        <v/>
      </c>
      <c r="S45" s="10" t="str">
        <f>IF(ISERROR(VLOOKUP(H45,Parameter!$A$75:$B$91,2,FALSE))=TRUE,"",VLOOKUP(H45,Parameter!$A$75:$B$91,2,FALSE))</f>
        <v/>
      </c>
    </row>
    <row r="46" spans="2:19" ht="15.75" x14ac:dyDescent="0.25">
      <c r="B46" s="3">
        <f>B45+1</f>
        <v>2</v>
      </c>
      <c r="C46" s="16"/>
      <c r="D46" s="16"/>
      <c r="E46" s="17"/>
      <c r="H46" s="18"/>
      <c r="I46" s="19" t="s">
        <v>156</v>
      </c>
      <c r="J46" s="19" t="s">
        <v>156</v>
      </c>
      <c r="K46" s="8" t="str">
        <f t="shared" ref="K46:K54" si="13">IF(AND(R46&lt;&gt;"",S46&lt;&gt;""),S46*R46,"")</f>
        <v/>
      </c>
      <c r="P46">
        <f t="shared" si="10"/>
        <v>0</v>
      </c>
      <c r="Q46">
        <f t="shared" si="11"/>
        <v>0</v>
      </c>
      <c r="R46" t="str">
        <f t="shared" si="12"/>
        <v/>
      </c>
      <c r="S46" s="10" t="str">
        <f>IF(ISERROR(VLOOKUP(H46,Parameter!$A$75:$B$91,2,FALSE))=TRUE,"",VLOOKUP(H46,Parameter!$A$75:$B$91,2,FALSE))</f>
        <v/>
      </c>
    </row>
    <row r="47" spans="2:19" ht="15.75" x14ac:dyDescent="0.25">
      <c r="B47" s="3">
        <f t="shared" ref="B47:B54" si="14">B46+1</f>
        <v>3</v>
      </c>
      <c r="C47" s="16"/>
      <c r="D47" s="16"/>
      <c r="E47" s="16"/>
      <c r="H47" s="18"/>
      <c r="I47" s="19" t="s">
        <v>156</v>
      </c>
      <c r="J47" s="19" t="s">
        <v>156</v>
      </c>
      <c r="K47" s="8" t="str">
        <f t="shared" si="13"/>
        <v/>
      </c>
      <c r="P47">
        <f t="shared" si="10"/>
        <v>0</v>
      </c>
      <c r="Q47">
        <f t="shared" si="11"/>
        <v>0</v>
      </c>
      <c r="R47" t="str">
        <f t="shared" si="12"/>
        <v/>
      </c>
      <c r="S47" s="10" t="str">
        <f>IF(ISERROR(VLOOKUP(H47,Parameter!$A$75:$B$91,2,FALSE))=TRUE,"",VLOOKUP(H47,Parameter!$A$75:$B$91,2,FALSE))</f>
        <v/>
      </c>
    </row>
    <row r="48" spans="2:19" ht="15.75" x14ac:dyDescent="0.25">
      <c r="B48" s="3">
        <f t="shared" si="14"/>
        <v>4</v>
      </c>
      <c r="C48" s="16"/>
      <c r="D48" s="16"/>
      <c r="E48" s="16"/>
      <c r="H48" s="18"/>
      <c r="I48" s="19" t="s">
        <v>156</v>
      </c>
      <c r="J48" s="19" t="s">
        <v>156</v>
      </c>
      <c r="K48" s="8" t="str">
        <f t="shared" si="13"/>
        <v/>
      </c>
      <c r="P48">
        <f t="shared" si="10"/>
        <v>0</v>
      </c>
      <c r="Q48">
        <f t="shared" si="11"/>
        <v>0</v>
      </c>
      <c r="R48" t="str">
        <f t="shared" si="12"/>
        <v/>
      </c>
      <c r="S48" s="10" t="str">
        <f>IF(ISERROR(VLOOKUP(H48,Parameter!$A$75:$B$91,2,FALSE))=TRUE,"",VLOOKUP(H48,Parameter!$A$75:$B$91,2,FALSE))</f>
        <v/>
      </c>
    </row>
    <row r="49" spans="2:19" ht="15.75" x14ac:dyDescent="0.25">
      <c r="B49" s="3">
        <f t="shared" si="14"/>
        <v>5</v>
      </c>
      <c r="C49" s="16"/>
      <c r="D49" s="16"/>
      <c r="E49" s="16"/>
      <c r="H49" s="18"/>
      <c r="I49" s="19" t="s">
        <v>156</v>
      </c>
      <c r="J49" s="19" t="s">
        <v>156</v>
      </c>
      <c r="K49" s="8" t="str">
        <f t="shared" si="13"/>
        <v/>
      </c>
      <c r="P49">
        <f t="shared" si="10"/>
        <v>0</v>
      </c>
      <c r="Q49">
        <f t="shared" si="11"/>
        <v>0</v>
      </c>
      <c r="R49" t="str">
        <f t="shared" si="12"/>
        <v/>
      </c>
      <c r="S49" s="10" t="str">
        <f>IF(ISERROR(VLOOKUP(H49,Parameter!$A$75:$B$91,2,FALSE))=TRUE,"",VLOOKUP(H49,Parameter!$A$75:$B$91,2,FALSE))</f>
        <v/>
      </c>
    </row>
    <row r="50" spans="2:19" ht="15.75" x14ac:dyDescent="0.25">
      <c r="B50" s="3">
        <f t="shared" si="14"/>
        <v>6</v>
      </c>
      <c r="C50" s="16"/>
      <c r="D50" s="16"/>
      <c r="E50" s="16"/>
      <c r="H50" s="18"/>
      <c r="I50" s="19" t="s">
        <v>156</v>
      </c>
      <c r="J50" s="19" t="s">
        <v>156</v>
      </c>
      <c r="K50" s="8" t="str">
        <f t="shared" si="13"/>
        <v/>
      </c>
      <c r="P50">
        <f t="shared" si="10"/>
        <v>0</v>
      </c>
      <c r="Q50">
        <f t="shared" si="11"/>
        <v>0</v>
      </c>
      <c r="R50" t="str">
        <f t="shared" si="12"/>
        <v/>
      </c>
      <c r="S50" s="10" t="str">
        <f>IF(ISERROR(VLOOKUP(H50,Parameter!$A$75:$B$91,2,FALSE))=TRUE,"",VLOOKUP(H50,Parameter!$A$75:$B$91,2,FALSE))</f>
        <v/>
      </c>
    </row>
    <row r="51" spans="2:19" ht="15.75" x14ac:dyDescent="0.25">
      <c r="B51" s="3">
        <f t="shared" si="14"/>
        <v>7</v>
      </c>
      <c r="C51" s="16"/>
      <c r="D51" s="16"/>
      <c r="E51" s="16"/>
      <c r="H51" s="18"/>
      <c r="I51" s="19" t="s">
        <v>156</v>
      </c>
      <c r="J51" s="19" t="s">
        <v>156</v>
      </c>
      <c r="K51" s="8" t="str">
        <f t="shared" si="13"/>
        <v/>
      </c>
      <c r="P51">
        <f t="shared" si="10"/>
        <v>0</v>
      </c>
      <c r="Q51">
        <f t="shared" si="11"/>
        <v>0</v>
      </c>
      <c r="R51" t="str">
        <f t="shared" si="12"/>
        <v/>
      </c>
      <c r="S51" s="10" t="str">
        <f>IF(ISERROR(VLOOKUP(H51,Parameter!$A$75:$B$91,2,FALSE))=TRUE,"",VLOOKUP(H51,Parameter!$A$75:$B$91,2,FALSE))</f>
        <v/>
      </c>
    </row>
    <row r="52" spans="2:19" ht="15.75" x14ac:dyDescent="0.25">
      <c r="B52" s="3">
        <f t="shared" si="14"/>
        <v>8</v>
      </c>
      <c r="C52" s="16"/>
      <c r="D52" s="16"/>
      <c r="E52" s="16"/>
      <c r="H52" s="18"/>
      <c r="I52" s="19" t="s">
        <v>156</v>
      </c>
      <c r="J52" s="19" t="s">
        <v>156</v>
      </c>
      <c r="K52" s="8" t="str">
        <f t="shared" si="13"/>
        <v/>
      </c>
      <c r="P52">
        <f t="shared" si="10"/>
        <v>0</v>
      </c>
      <c r="Q52">
        <f t="shared" si="11"/>
        <v>0</v>
      </c>
      <c r="R52" t="str">
        <f t="shared" si="12"/>
        <v/>
      </c>
      <c r="S52" s="10" t="str">
        <f>IF(ISERROR(VLOOKUP(H52,Parameter!$A$75:$B$91,2,FALSE))=TRUE,"",VLOOKUP(H52,Parameter!$A$75:$B$91,2,FALSE))</f>
        <v/>
      </c>
    </row>
    <row r="53" spans="2:19" ht="15.75" x14ac:dyDescent="0.25">
      <c r="B53" s="3">
        <f t="shared" si="14"/>
        <v>9</v>
      </c>
      <c r="C53" s="16"/>
      <c r="D53" s="16"/>
      <c r="E53" s="16"/>
      <c r="H53" s="18"/>
      <c r="I53" s="19" t="s">
        <v>156</v>
      </c>
      <c r="J53" s="19" t="s">
        <v>156</v>
      </c>
      <c r="K53" s="8" t="str">
        <f t="shared" si="13"/>
        <v/>
      </c>
      <c r="P53">
        <f t="shared" si="10"/>
        <v>0</v>
      </c>
      <c r="Q53">
        <f t="shared" si="11"/>
        <v>0</v>
      </c>
      <c r="R53" t="str">
        <f t="shared" si="12"/>
        <v/>
      </c>
      <c r="S53" s="10" t="str">
        <f>IF(ISERROR(VLOOKUP(H53,Parameter!$A$75:$B$91,2,FALSE))=TRUE,"",VLOOKUP(H53,Parameter!$A$75:$B$91,2,FALSE))</f>
        <v/>
      </c>
    </row>
    <row r="54" spans="2:19" ht="15.75" x14ac:dyDescent="0.25">
      <c r="B54" s="3">
        <f t="shared" si="14"/>
        <v>10</v>
      </c>
      <c r="C54" s="16"/>
      <c r="D54" s="16"/>
      <c r="E54" s="16"/>
      <c r="H54" s="18"/>
      <c r="I54" s="19" t="s">
        <v>156</v>
      </c>
      <c r="J54" s="19" t="s">
        <v>156</v>
      </c>
      <c r="K54" s="8" t="str">
        <f t="shared" si="13"/>
        <v/>
      </c>
      <c r="P54">
        <f t="shared" si="10"/>
        <v>0</v>
      </c>
      <c r="Q54">
        <f t="shared" si="11"/>
        <v>0</v>
      </c>
      <c r="R54" t="str">
        <f t="shared" si="12"/>
        <v/>
      </c>
      <c r="S54" s="10" t="str">
        <f>IF(ISERROR(VLOOKUP(H54,Parameter!$A$75:$B$91,2,FALSE))=TRUE,"",VLOOKUP(H54,Parameter!$A$75:$B$91,2,FALSE))</f>
        <v/>
      </c>
    </row>
    <row r="55" spans="2:19" x14ac:dyDescent="0.25">
      <c r="B55" s="27"/>
      <c r="K55" s="26"/>
    </row>
    <row r="56" spans="2:19" ht="26.25" x14ac:dyDescent="0.4">
      <c r="B56" s="76" t="s">
        <v>215</v>
      </c>
      <c r="C56" s="77"/>
      <c r="D56" s="77"/>
      <c r="E56" s="77"/>
      <c r="F56" s="77"/>
      <c r="G56" s="77"/>
      <c r="H56" s="77"/>
      <c r="I56" s="77"/>
      <c r="J56" s="77"/>
      <c r="K56" s="78"/>
    </row>
    <row r="57" spans="2:19" x14ac:dyDescent="0.25">
      <c r="B57" s="27"/>
      <c r="K57" s="26"/>
    </row>
    <row r="58" spans="2:19" ht="15.75" x14ac:dyDescent="0.25">
      <c r="B58" s="27"/>
      <c r="D58" s="4" t="s">
        <v>183</v>
      </c>
      <c r="K58" s="4" t="s">
        <v>184</v>
      </c>
    </row>
    <row r="59" spans="2:19" ht="23.25" x14ac:dyDescent="0.35">
      <c r="B59" s="27"/>
      <c r="D59" s="44">
        <v>0</v>
      </c>
      <c r="K59" s="20">
        <f>IF(D59&lt;&gt;"",D59*5,"")</f>
        <v>0</v>
      </c>
    </row>
    <row r="60" spans="2:19" x14ac:dyDescent="0.25">
      <c r="B60" s="27"/>
      <c r="K60" s="26"/>
    </row>
    <row r="61" spans="2:19" ht="23.25" x14ac:dyDescent="0.35">
      <c r="B61" s="27"/>
      <c r="F61" s="79" t="s">
        <v>186</v>
      </c>
      <c r="G61" s="79"/>
      <c r="H61" s="79"/>
      <c r="I61" s="79"/>
      <c r="J61" s="80"/>
      <c r="K61" s="15">
        <f ca="1">SUM(K45:K54,K59,K16:K40,K42,K41)</f>
        <v>0</v>
      </c>
    </row>
    <row r="62" spans="2:19" x14ac:dyDescent="0.25">
      <c r="B62" s="28"/>
      <c r="C62" s="29"/>
      <c r="D62" s="29"/>
      <c r="E62" s="29"/>
      <c r="F62" s="29"/>
      <c r="G62" s="29"/>
      <c r="H62" s="29"/>
      <c r="I62" s="29"/>
      <c r="J62" s="29"/>
      <c r="K62" s="30"/>
    </row>
  </sheetData>
  <sheetProtection selectLockedCells="1"/>
  <mergeCells count="20">
    <mergeCell ref="B56:K56"/>
    <mergeCell ref="F61:J61"/>
    <mergeCell ref="B43:K43"/>
    <mergeCell ref="D4:E4"/>
    <mergeCell ref="C3:E3"/>
    <mergeCell ref="D5:E5"/>
    <mergeCell ref="D6:E6"/>
    <mergeCell ref="D7:E7"/>
    <mergeCell ref="D8:E8"/>
    <mergeCell ref="D11:E11"/>
    <mergeCell ref="D10:E10"/>
    <mergeCell ref="F11:G11"/>
    <mergeCell ref="H11:K11"/>
    <mergeCell ref="F10:G10"/>
    <mergeCell ref="H10:K10"/>
    <mergeCell ref="F41:J41"/>
    <mergeCell ref="G42:J42"/>
    <mergeCell ref="B1:K1"/>
    <mergeCell ref="I14:J14"/>
    <mergeCell ref="B13:K13"/>
  </mergeCells>
  <conditionalFormatting sqref="B17:B40">
    <cfRule type="expression" dxfId="15" priority="50">
      <formula>MOD(ROW(),2)</formula>
    </cfRule>
  </conditionalFormatting>
  <conditionalFormatting sqref="B16:G16 C17:D40 F17:G40">
    <cfRule type="expression" dxfId="14" priority="44">
      <formula>MOD(ROW(),2)</formula>
    </cfRule>
  </conditionalFormatting>
  <conditionalFormatting sqref="B46:E54 H46:H54">
    <cfRule type="expression" dxfId="13" priority="48">
      <formula>MOD(ROW(),2)</formula>
    </cfRule>
  </conditionalFormatting>
  <conditionalFormatting sqref="B45:E45 H45 K45:K54">
    <cfRule type="expression" dxfId="12" priority="46">
      <formula>MOD(ROW(),2)</formula>
    </cfRule>
  </conditionalFormatting>
  <conditionalFormatting sqref="I45:J54">
    <cfRule type="expression" dxfId="11" priority="45">
      <formula>MOD(ROW(),2)</formula>
    </cfRule>
  </conditionalFormatting>
  <conditionalFormatting sqref="I16:J40">
    <cfRule type="expression" dxfId="10" priority="43">
      <formula>MOD(ROW(),2)</formula>
    </cfRule>
  </conditionalFormatting>
  <conditionalFormatting sqref="D59">
    <cfRule type="expression" dxfId="9" priority="42">
      <formula>MOD(ROW(),2)</formula>
    </cfRule>
  </conditionalFormatting>
  <conditionalFormatting sqref="K59">
    <cfRule type="expression" dxfId="8" priority="41">
      <formula>MOD(ROW(),2)</formula>
    </cfRule>
  </conditionalFormatting>
  <conditionalFormatting sqref="H16">
    <cfRule type="expression" dxfId="7" priority="12">
      <formula>MOD(ROW(),2)</formula>
    </cfRule>
  </conditionalFormatting>
  <conditionalFormatting sqref="K41">
    <cfRule type="expression" dxfId="6" priority="11">
      <formula>MOD(ROW(),2)</formula>
    </cfRule>
  </conditionalFormatting>
  <conditionalFormatting sqref="K42">
    <cfRule type="expression" dxfId="5" priority="10">
      <formula>MOD(ROW(),2)</formula>
    </cfRule>
  </conditionalFormatting>
  <conditionalFormatting sqref="K16:K40">
    <cfRule type="expression" dxfId="4" priority="9">
      <formula>MOD(ROW(),2)</formula>
    </cfRule>
  </conditionalFormatting>
  <conditionalFormatting sqref="H17:H40">
    <cfRule type="expression" dxfId="3" priority="7">
      <formula>MOD(ROW(),2)</formula>
    </cfRule>
  </conditionalFormatting>
  <conditionalFormatting sqref="E17:E25 E36:E40">
    <cfRule type="expression" dxfId="2" priority="3">
      <formula>MOD(ROW(),2)</formula>
    </cfRule>
  </conditionalFormatting>
  <conditionalFormatting sqref="E26">
    <cfRule type="expression" dxfId="1" priority="2">
      <formula>MOD(ROW(),2)</formula>
    </cfRule>
  </conditionalFormatting>
  <conditionalFormatting sqref="E27:E35">
    <cfRule type="expression" dxfId="0" priority="1">
      <formula>MOD(ROW(),2)</formula>
    </cfRule>
  </conditionalFormatting>
  <pageMargins left="0.7" right="0.7" top="0.78740157499999996" bottom="0.78740157499999996" header="0.3" footer="0.3"/>
  <pageSetup paperSize="9" scale="99" orientation="landscape" r:id="rId1"/>
  <rowBreaks count="2" manualBreakCount="2">
    <brk id="12" max="16383" man="1"/>
    <brk id="42"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errorTitle="Fehler" error="Falsche Wahl" promptTitle="Bootsklasse" xr:uid="{9748B3C5-5E48-43F7-96C4-569AB8E482FE}">
          <x14:formula1>
            <xm:f>Parameter!$A$2:$A$5</xm:f>
          </x14:formula1>
          <xm:sqref>G16:G40</xm:sqref>
        </x14:dataValidation>
        <x14:dataValidation type="list" allowBlank="1" showInputMessage="1" showErrorMessage="1" errorTitle="Fehler" promptTitle="Geschlecht" xr:uid="{BF4585B7-2355-4BD9-8E7D-0C1E578A5255}">
          <x14:formula1>
            <xm:f>Parameter!$B$2:$B$4</xm:f>
          </x14:formula1>
          <xm:sqref>F16:F40</xm:sqref>
        </x14:dataValidation>
        <x14:dataValidation type="list" allowBlank="1" showInputMessage="1" showErrorMessage="1" xr:uid="{D84A0671-F609-4868-A688-5C111660250F}">
          <x14:formula1>
            <xm:f>Parameter!$C$2:$C$3</xm:f>
          </x14:formula1>
          <xm:sqref>I16:J40 I45:J54</xm:sqref>
        </x14:dataValidation>
        <x14:dataValidation type="list" allowBlank="1" showInputMessage="1" showErrorMessage="1" xr:uid="{FCB368D6-CE18-409A-9BE3-1B8DD43F5E14}">
          <x14:formula1>
            <xm:f>Parameter!$A$76:$A$91</xm:f>
          </x14:formula1>
          <xm:sqref>H45:H54</xm:sqref>
        </x14:dataValidation>
        <x14:dataValidation type="list" allowBlank="1" showInputMessage="1" showErrorMessage="1" xr:uid="{0EECF021-A13B-436C-88F1-3AD1FAD25F7D}">
          <x14:formula1>
            <xm:f>Parameter!$A$95:$A$115</xm:f>
          </x14:formula1>
          <xm:sqref>D59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8F66A-CE9F-4645-AF2E-22730EFF441B}">
  <sheetPr>
    <tabColor rgb="FFFF0000"/>
  </sheetPr>
  <dimension ref="A1:H48"/>
  <sheetViews>
    <sheetView showGridLines="0" view="pageLayout" topLeftCell="A4" zoomScaleNormal="100" workbookViewId="0">
      <selection activeCell="F23" sqref="F23"/>
    </sheetView>
  </sheetViews>
  <sheetFormatPr baseColWidth="10" defaultColWidth="0" defaultRowHeight="15" zeroHeight="1" x14ac:dyDescent="0.25"/>
  <cols>
    <col min="1" max="8" width="11.42578125" customWidth="1"/>
    <col min="9" max="16384" width="11.42578125" hidden="1"/>
  </cols>
  <sheetData>
    <row r="1" spans="1:7" x14ac:dyDescent="0.25"/>
    <row r="2" spans="1:7" ht="26.25" x14ac:dyDescent="0.4">
      <c r="A2" s="51"/>
      <c r="B2" s="51"/>
      <c r="C2" s="51"/>
      <c r="D2" s="51"/>
      <c r="E2" s="51"/>
      <c r="F2" s="51"/>
      <c r="G2" s="51"/>
    </row>
    <row r="3" spans="1:7" ht="26.25" x14ac:dyDescent="0.4">
      <c r="A3" s="51"/>
      <c r="B3" s="51"/>
      <c r="C3" s="51"/>
      <c r="D3" s="51"/>
      <c r="E3" s="51"/>
      <c r="F3" s="50" t="s">
        <v>221</v>
      </c>
    </row>
    <row r="4" spans="1:7" ht="26.25" x14ac:dyDescent="0.4">
      <c r="A4" s="51"/>
      <c r="B4" s="51"/>
      <c r="C4" s="51"/>
      <c r="D4" s="51"/>
      <c r="E4" s="51"/>
      <c r="F4" s="51"/>
      <c r="G4" s="51"/>
    </row>
    <row r="5" spans="1:7" ht="26.25" customHeight="1" x14ac:dyDescent="0.4">
      <c r="A5" s="92" t="str">
        <f>"Rechnung Oberalster Regatta"&amp;YEAR(Ausschreibung!F13)</f>
        <v>Rechnung Oberalster Regatta2023</v>
      </c>
      <c r="B5" s="93"/>
      <c r="C5" s="93"/>
      <c r="D5" s="93"/>
      <c r="E5" s="93"/>
      <c r="F5" s="93"/>
      <c r="G5" s="94"/>
    </row>
    <row r="6" spans="1:7" ht="26.25" customHeight="1" x14ac:dyDescent="0.4">
      <c r="A6" s="89" t="s">
        <v>248</v>
      </c>
      <c r="B6" s="90"/>
      <c r="C6" s="90"/>
      <c r="D6" s="90"/>
      <c r="E6" s="90"/>
      <c r="F6" s="90"/>
      <c r="G6" s="91"/>
    </row>
    <row r="7" spans="1:7" ht="21" x14ac:dyDescent="0.35">
      <c r="A7" s="2" t="s">
        <v>209</v>
      </c>
      <c r="C7" s="95" t="str">
        <f>IF(Meldung!D8="","",Meldung!D8)</f>
        <v/>
      </c>
      <c r="D7" s="95"/>
      <c r="E7" s="95"/>
    </row>
    <row r="8" spans="1:7" ht="15.75" x14ac:dyDescent="0.25">
      <c r="C8" s="2" t="str">
        <f>IF(Meldung!D11="","",Meldung!D11&amp;", "&amp;Meldung!F11&amp;" "&amp;Meldung!H11)</f>
        <v/>
      </c>
    </row>
    <row r="9" spans="1:7" ht="21" x14ac:dyDescent="0.35">
      <c r="A9" s="2" t="s">
        <v>201</v>
      </c>
      <c r="B9" s="2"/>
      <c r="C9" s="96" t="str">
        <f>Meldung!$D$4&amp;" "&amp;Meldung!$D$5</f>
        <v xml:space="preserve"> </v>
      </c>
      <c r="D9" s="96"/>
      <c r="E9" s="96"/>
    </row>
    <row r="10" spans="1:7" ht="21" x14ac:dyDescent="0.35">
      <c r="A10" s="36"/>
      <c r="C10" s="39"/>
      <c r="D10" s="39"/>
      <c r="E10" s="39"/>
    </row>
    <row r="11" spans="1:7" ht="21" x14ac:dyDescent="0.35">
      <c r="B11" s="98"/>
      <c r="C11" s="99"/>
      <c r="D11" s="100"/>
      <c r="E11" s="102" t="s">
        <v>205</v>
      </c>
      <c r="F11" s="102"/>
    </row>
    <row r="12" spans="1:7" ht="21" x14ac:dyDescent="0.35">
      <c r="B12" s="101" t="s">
        <v>169</v>
      </c>
      <c r="C12" s="101"/>
      <c r="D12" s="101"/>
      <c r="E12" s="97">
        <f ca="1">SUM(Meldung!K16:K40)</f>
        <v>0</v>
      </c>
      <c r="F12" s="97"/>
    </row>
    <row r="13" spans="1:7" ht="21" x14ac:dyDescent="0.35">
      <c r="B13" s="101" t="s">
        <v>202</v>
      </c>
      <c r="C13" s="101"/>
      <c r="D13" s="101"/>
      <c r="E13" s="97">
        <f>SUM(Meldung!K45:K54)</f>
        <v>0</v>
      </c>
      <c r="F13" s="97"/>
    </row>
    <row r="14" spans="1:7" ht="21" x14ac:dyDescent="0.35">
      <c r="B14" s="101" t="s">
        <v>198</v>
      </c>
      <c r="C14" s="101"/>
      <c r="D14" s="101"/>
      <c r="E14" s="97">
        <f>SUM(Meldung!K41:K42)</f>
        <v>0</v>
      </c>
      <c r="F14" s="97"/>
    </row>
    <row r="15" spans="1:7" ht="21" x14ac:dyDescent="0.35">
      <c r="B15" s="101" t="s">
        <v>204</v>
      </c>
      <c r="C15" s="101"/>
      <c r="D15" s="101"/>
      <c r="E15" s="97">
        <f>Meldung!K59</f>
        <v>0</v>
      </c>
      <c r="F15" s="97"/>
    </row>
    <row r="16" spans="1:7" ht="21" x14ac:dyDescent="0.35">
      <c r="B16" s="101" t="s">
        <v>203</v>
      </c>
      <c r="C16" s="101"/>
      <c r="D16" s="101"/>
      <c r="E16" s="97"/>
      <c r="F16" s="97"/>
    </row>
    <row r="17" spans="1:7" ht="21.75" thickBot="1" x14ac:dyDescent="0.4">
      <c r="B17" s="36"/>
      <c r="C17" s="36"/>
      <c r="D17" s="36"/>
      <c r="E17" s="36"/>
    </row>
    <row r="18" spans="1:7" ht="27.75" thickTop="1" thickBot="1" x14ac:dyDescent="0.45">
      <c r="B18" s="37" t="s">
        <v>206</v>
      </c>
      <c r="C18" s="38"/>
      <c r="D18" s="38"/>
      <c r="E18" s="105">
        <f ca="1">SUM(E12:F15)</f>
        <v>0</v>
      </c>
      <c r="F18" s="105"/>
    </row>
    <row r="19" spans="1:7" ht="15.75" thickTop="1" x14ac:dyDescent="0.25"/>
    <row r="20" spans="1:7" ht="15" customHeight="1" x14ac:dyDescent="0.3">
      <c r="B20" s="41" t="s">
        <v>243</v>
      </c>
      <c r="C20" s="40"/>
      <c r="D20" s="40"/>
      <c r="E20" s="40"/>
      <c r="F20" s="40"/>
      <c r="G20" s="40"/>
    </row>
    <row r="21" spans="1:7" ht="15" customHeight="1" x14ac:dyDescent="0.3">
      <c r="B21" s="40"/>
      <c r="C21" s="40"/>
      <c r="D21" s="40"/>
      <c r="E21" s="40"/>
      <c r="F21" s="40"/>
      <c r="G21" s="40"/>
    </row>
    <row r="22" spans="1:7" x14ac:dyDescent="0.25"/>
    <row r="23" spans="1:7" ht="15.75" x14ac:dyDescent="0.25">
      <c r="A23" s="41" t="s">
        <v>207</v>
      </c>
    </row>
    <row r="24" spans="1:7" x14ac:dyDescent="0.25">
      <c r="A24" t="s">
        <v>217</v>
      </c>
    </row>
    <row r="25" spans="1:7" x14ac:dyDescent="0.25">
      <c r="A25" t="s">
        <v>218</v>
      </c>
    </row>
    <row r="26" spans="1:7" x14ac:dyDescent="0.25">
      <c r="A26" t="s">
        <v>219</v>
      </c>
    </row>
    <row r="27" spans="1:7" x14ac:dyDescent="0.25">
      <c r="A27" t="s">
        <v>220</v>
      </c>
    </row>
    <row r="28" spans="1:7" x14ac:dyDescent="0.25"/>
    <row r="29" spans="1:7" x14ac:dyDescent="0.25">
      <c r="B29" t="s">
        <v>247</v>
      </c>
    </row>
    <row r="30" spans="1:7" x14ac:dyDescent="0.25"/>
    <row r="31" spans="1:7" x14ac:dyDescent="0.25">
      <c r="B31" t="s">
        <v>208</v>
      </c>
    </row>
    <row r="32" spans="1:7" x14ac:dyDescent="0.25">
      <c r="D32" s="29"/>
      <c r="E32" s="29"/>
      <c r="F32" s="29"/>
    </row>
    <row r="33" spans="4:6" x14ac:dyDescent="0.25">
      <c r="D33" s="103" t="s">
        <v>216</v>
      </c>
      <c r="E33" s="103"/>
      <c r="F33" s="103"/>
    </row>
    <row r="34" spans="4:6" x14ac:dyDescent="0.25">
      <c r="D34" s="104" t="s">
        <v>210</v>
      </c>
      <c r="E34" s="104"/>
      <c r="F34" s="104"/>
    </row>
    <row r="35" spans="4:6" x14ac:dyDescent="0.25"/>
    <row r="36" spans="4:6" x14ac:dyDescent="0.25"/>
    <row r="37" spans="4:6" x14ac:dyDescent="0.25"/>
    <row r="38" spans="4:6" x14ac:dyDescent="0.25"/>
    <row r="39" spans="4:6" x14ac:dyDescent="0.25"/>
    <row r="40" spans="4:6" x14ac:dyDescent="0.25"/>
    <row r="41" spans="4:6" x14ac:dyDescent="0.25"/>
    <row r="42" spans="4:6" x14ac:dyDescent="0.25"/>
    <row r="43" spans="4:6" x14ac:dyDescent="0.25"/>
    <row r="44" spans="4:6" x14ac:dyDescent="0.25"/>
    <row r="45" spans="4:6" x14ac:dyDescent="0.25"/>
    <row r="46" spans="4:6" x14ac:dyDescent="0.25"/>
    <row r="47" spans="4:6" x14ac:dyDescent="0.25"/>
    <row r="48" spans="4:6" x14ac:dyDescent="0.25"/>
  </sheetData>
  <sheetProtection selectLockedCells="1"/>
  <mergeCells count="19">
    <mergeCell ref="D33:F33"/>
    <mergeCell ref="D34:F34"/>
    <mergeCell ref="E18:F18"/>
    <mergeCell ref="A6:G6"/>
    <mergeCell ref="A5:G5"/>
    <mergeCell ref="C7:E7"/>
    <mergeCell ref="C9:E9"/>
    <mergeCell ref="E16:F16"/>
    <mergeCell ref="B11:D11"/>
    <mergeCell ref="B14:D14"/>
    <mergeCell ref="B12:D12"/>
    <mergeCell ref="B13:D13"/>
    <mergeCell ref="B15:D15"/>
    <mergeCell ref="B16:D16"/>
    <mergeCell ref="E11:F11"/>
    <mergeCell ref="E12:F12"/>
    <mergeCell ref="E13:F13"/>
    <mergeCell ref="E14:F14"/>
    <mergeCell ref="E15:F15"/>
  </mergeCells>
  <pageMargins left="0.70866141732283472" right="0.70866141732283472" top="0.78740157480314965" bottom="0.78740157480314965"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9CFCC-AEFA-464B-8D40-D968DBC3224D}">
  <dimension ref="A1:C115"/>
  <sheetViews>
    <sheetView zoomScale="130" zoomScaleNormal="130" workbookViewId="0">
      <selection activeCell="B88" sqref="B88:B91"/>
    </sheetView>
  </sheetViews>
  <sheetFormatPr baseColWidth="10" defaultRowHeight="15" x14ac:dyDescent="0.25"/>
  <cols>
    <col min="1" max="1" width="14.7109375" customWidth="1"/>
    <col min="2" max="2" width="20.42578125" bestFit="1" customWidth="1"/>
  </cols>
  <sheetData>
    <row r="1" spans="1:3" x14ac:dyDescent="0.25">
      <c r="A1" t="s">
        <v>3</v>
      </c>
      <c r="B1" t="s">
        <v>1</v>
      </c>
      <c r="C1" t="s">
        <v>154</v>
      </c>
    </row>
    <row r="2" spans="1:3" x14ac:dyDescent="0.25">
      <c r="A2" t="s">
        <v>4</v>
      </c>
      <c r="B2" t="s">
        <v>7</v>
      </c>
      <c r="C2" t="s">
        <v>155</v>
      </c>
    </row>
    <row r="3" spans="1:3" x14ac:dyDescent="0.25">
      <c r="A3" t="s">
        <v>5</v>
      </c>
      <c r="B3" t="s">
        <v>8</v>
      </c>
      <c r="C3" t="s">
        <v>156</v>
      </c>
    </row>
    <row r="4" spans="1:3" x14ac:dyDescent="0.25">
      <c r="A4" t="s">
        <v>6</v>
      </c>
      <c r="B4" t="s">
        <v>99</v>
      </c>
    </row>
    <row r="5" spans="1:3" x14ac:dyDescent="0.25">
      <c r="A5" t="s">
        <v>101</v>
      </c>
    </row>
    <row r="7" spans="1:3" x14ac:dyDescent="0.25">
      <c r="A7" t="s">
        <v>81</v>
      </c>
      <c r="B7" t="s">
        <v>11</v>
      </c>
      <c r="C7" t="s">
        <v>79</v>
      </c>
    </row>
    <row r="8" spans="1:3" x14ac:dyDescent="0.25">
      <c r="A8" t="s">
        <v>82</v>
      </c>
      <c r="B8" t="s">
        <v>12</v>
      </c>
      <c r="C8" s="10">
        <v>6</v>
      </c>
    </row>
    <row r="9" spans="1:3" x14ac:dyDescent="0.25">
      <c r="A9" t="s">
        <v>87</v>
      </c>
      <c r="B9" t="s">
        <v>13</v>
      </c>
      <c r="C9" s="10">
        <v>6</v>
      </c>
    </row>
    <row r="10" spans="1:3" x14ac:dyDescent="0.25">
      <c r="A10" t="s">
        <v>83</v>
      </c>
      <c r="B10" t="s">
        <v>14</v>
      </c>
      <c r="C10" s="10">
        <v>6</v>
      </c>
    </row>
    <row r="11" spans="1:3" x14ac:dyDescent="0.25">
      <c r="A11" t="s">
        <v>88</v>
      </c>
      <c r="B11" t="s">
        <v>15</v>
      </c>
      <c r="C11" s="10">
        <v>6</v>
      </c>
    </row>
    <row r="12" spans="1:3" x14ac:dyDescent="0.25">
      <c r="A12" t="s">
        <v>84</v>
      </c>
      <c r="B12" t="s">
        <v>16</v>
      </c>
      <c r="C12" s="10">
        <v>6</v>
      </c>
    </row>
    <row r="13" spans="1:3" x14ac:dyDescent="0.25">
      <c r="A13" t="s">
        <v>89</v>
      </c>
      <c r="B13" t="s">
        <v>17</v>
      </c>
      <c r="C13" s="10">
        <v>6</v>
      </c>
    </row>
    <row r="14" spans="1:3" x14ac:dyDescent="0.25">
      <c r="A14" t="s">
        <v>85</v>
      </c>
      <c r="B14" t="s">
        <v>18</v>
      </c>
      <c r="C14" s="10">
        <v>6</v>
      </c>
    </row>
    <row r="15" spans="1:3" x14ac:dyDescent="0.25">
      <c r="A15" t="s">
        <v>90</v>
      </c>
      <c r="B15" t="s">
        <v>19</v>
      </c>
      <c r="C15" s="10">
        <v>6</v>
      </c>
    </row>
    <row r="16" spans="1:3" x14ac:dyDescent="0.25">
      <c r="A16" t="s">
        <v>91</v>
      </c>
      <c r="B16" t="s">
        <v>20</v>
      </c>
      <c r="C16" s="10">
        <v>6</v>
      </c>
    </row>
    <row r="17" spans="1:3" x14ac:dyDescent="0.25">
      <c r="A17" t="s">
        <v>86</v>
      </c>
      <c r="B17" t="s">
        <v>21</v>
      </c>
      <c r="C17" s="10">
        <v>6</v>
      </c>
    </row>
    <row r="18" spans="1:3" x14ac:dyDescent="0.25">
      <c r="A18" t="s">
        <v>92</v>
      </c>
      <c r="B18" t="s">
        <v>22</v>
      </c>
      <c r="C18" s="10">
        <v>6</v>
      </c>
    </row>
    <row r="19" spans="1:3" x14ac:dyDescent="0.25">
      <c r="A19" t="s">
        <v>93</v>
      </c>
      <c r="B19" t="s">
        <v>23</v>
      </c>
      <c r="C19" s="10">
        <v>6</v>
      </c>
    </row>
    <row r="20" spans="1:3" x14ac:dyDescent="0.25">
      <c r="A20" t="s">
        <v>94</v>
      </c>
      <c r="B20" t="s">
        <v>174</v>
      </c>
      <c r="C20" s="10">
        <v>6</v>
      </c>
    </row>
    <row r="21" spans="1:3" x14ac:dyDescent="0.25">
      <c r="A21" t="s">
        <v>95</v>
      </c>
      <c r="B21" t="s">
        <v>24</v>
      </c>
      <c r="C21" s="10">
        <v>6</v>
      </c>
    </row>
    <row r="22" spans="1:3" x14ac:dyDescent="0.25">
      <c r="A22" t="s">
        <v>97</v>
      </c>
      <c r="B22" t="s">
        <v>25</v>
      </c>
      <c r="C22" s="10">
        <v>6</v>
      </c>
    </row>
    <row r="23" spans="1:3" x14ac:dyDescent="0.25">
      <c r="A23" t="s">
        <v>96</v>
      </c>
      <c r="B23" t="s">
        <v>26</v>
      </c>
      <c r="C23" s="10">
        <v>6</v>
      </c>
    </row>
    <row r="24" spans="1:3" x14ac:dyDescent="0.25">
      <c r="A24" t="s">
        <v>100</v>
      </c>
      <c r="B24" t="s">
        <v>27</v>
      </c>
      <c r="C24" s="10">
        <v>6</v>
      </c>
    </row>
    <row r="25" spans="1:3" x14ac:dyDescent="0.25">
      <c r="A25" t="s">
        <v>102</v>
      </c>
      <c r="B25" t="s">
        <v>28</v>
      </c>
      <c r="C25" s="10">
        <v>6</v>
      </c>
    </row>
    <row r="26" spans="1:3" x14ac:dyDescent="0.25">
      <c r="A26" t="s">
        <v>103</v>
      </c>
      <c r="B26" t="s">
        <v>29</v>
      </c>
      <c r="C26" s="10">
        <v>6</v>
      </c>
    </row>
    <row r="27" spans="1:3" x14ac:dyDescent="0.25">
      <c r="A27" t="s">
        <v>104</v>
      </c>
      <c r="B27" t="s">
        <v>30</v>
      </c>
      <c r="C27" s="10">
        <v>6</v>
      </c>
    </row>
    <row r="28" spans="1:3" x14ac:dyDescent="0.25">
      <c r="A28" t="s">
        <v>105</v>
      </c>
      <c r="B28" t="s">
        <v>31</v>
      </c>
      <c r="C28" s="10">
        <v>6</v>
      </c>
    </row>
    <row r="29" spans="1:3" x14ac:dyDescent="0.25">
      <c r="A29" t="s">
        <v>106</v>
      </c>
      <c r="B29" t="s">
        <v>32</v>
      </c>
      <c r="C29" s="10">
        <v>6</v>
      </c>
    </row>
    <row r="30" spans="1:3" x14ac:dyDescent="0.25">
      <c r="A30" t="s">
        <v>107</v>
      </c>
      <c r="B30" t="s">
        <v>33</v>
      </c>
      <c r="C30" s="10">
        <v>6</v>
      </c>
    </row>
    <row r="31" spans="1:3" x14ac:dyDescent="0.25">
      <c r="A31" t="s">
        <v>108</v>
      </c>
      <c r="B31" t="s">
        <v>34</v>
      </c>
      <c r="C31" s="10">
        <v>6</v>
      </c>
    </row>
    <row r="32" spans="1:3" x14ac:dyDescent="0.25">
      <c r="A32" t="s">
        <v>109</v>
      </c>
      <c r="B32" t="s">
        <v>35</v>
      </c>
      <c r="C32" s="10">
        <v>12</v>
      </c>
    </row>
    <row r="33" spans="1:3" x14ac:dyDescent="0.25">
      <c r="A33" t="s">
        <v>112</v>
      </c>
      <c r="B33" t="s">
        <v>36</v>
      </c>
      <c r="C33" s="10">
        <v>12</v>
      </c>
    </row>
    <row r="34" spans="1:3" x14ac:dyDescent="0.25">
      <c r="A34" t="s">
        <v>110</v>
      </c>
      <c r="B34" t="s">
        <v>37</v>
      </c>
      <c r="C34" s="10">
        <v>12</v>
      </c>
    </row>
    <row r="35" spans="1:3" x14ac:dyDescent="0.25">
      <c r="A35" t="s">
        <v>113</v>
      </c>
      <c r="B35" t="s">
        <v>38</v>
      </c>
      <c r="C35" s="10">
        <v>12</v>
      </c>
    </row>
    <row r="36" spans="1:3" x14ac:dyDescent="0.25">
      <c r="A36" t="s">
        <v>111</v>
      </c>
      <c r="B36" t="s">
        <v>39</v>
      </c>
      <c r="C36" s="10">
        <v>12</v>
      </c>
    </row>
    <row r="37" spans="1:3" x14ac:dyDescent="0.25">
      <c r="A37" t="s">
        <v>114</v>
      </c>
      <c r="B37" t="s">
        <v>40</v>
      </c>
      <c r="C37" s="10">
        <v>12</v>
      </c>
    </row>
    <row r="38" spans="1:3" x14ac:dyDescent="0.25">
      <c r="A38" t="s">
        <v>115</v>
      </c>
      <c r="B38" t="s">
        <v>41</v>
      </c>
      <c r="C38" s="10">
        <v>12</v>
      </c>
    </row>
    <row r="39" spans="1:3" x14ac:dyDescent="0.25">
      <c r="A39" t="s">
        <v>116</v>
      </c>
      <c r="B39" t="s">
        <v>42</v>
      </c>
      <c r="C39" s="10">
        <v>12</v>
      </c>
    </row>
    <row r="40" spans="1:3" x14ac:dyDescent="0.25">
      <c r="A40" t="s">
        <v>117</v>
      </c>
      <c r="B40" t="s">
        <v>43</v>
      </c>
      <c r="C40" s="10">
        <v>12</v>
      </c>
    </row>
    <row r="41" spans="1:3" x14ac:dyDescent="0.25">
      <c r="A41" t="s">
        <v>118</v>
      </c>
      <c r="B41" t="s">
        <v>44</v>
      </c>
      <c r="C41" s="10">
        <v>12</v>
      </c>
    </row>
    <row r="42" spans="1:3" x14ac:dyDescent="0.25">
      <c r="A42" t="s">
        <v>119</v>
      </c>
      <c r="B42" t="s">
        <v>45</v>
      </c>
      <c r="C42" s="10">
        <v>12</v>
      </c>
    </row>
    <row r="43" spans="1:3" x14ac:dyDescent="0.25">
      <c r="A43" t="s">
        <v>120</v>
      </c>
      <c r="B43" t="s">
        <v>46</v>
      </c>
      <c r="C43" s="10">
        <v>12</v>
      </c>
    </row>
    <row r="44" spans="1:3" x14ac:dyDescent="0.25">
      <c r="A44" t="s">
        <v>121</v>
      </c>
      <c r="B44" t="s">
        <v>47</v>
      </c>
      <c r="C44" s="10">
        <v>12</v>
      </c>
    </row>
    <row r="45" spans="1:3" x14ac:dyDescent="0.25">
      <c r="A45" t="s">
        <v>122</v>
      </c>
      <c r="B45" t="s">
        <v>48</v>
      </c>
      <c r="C45" s="10">
        <v>12</v>
      </c>
    </row>
    <row r="46" spans="1:3" x14ac:dyDescent="0.25">
      <c r="A46" t="s">
        <v>123</v>
      </c>
      <c r="B46" t="s">
        <v>49</v>
      </c>
      <c r="C46" s="10">
        <v>12</v>
      </c>
    </row>
    <row r="47" spans="1:3" x14ac:dyDescent="0.25">
      <c r="A47" t="s">
        <v>124</v>
      </c>
      <c r="B47" t="s">
        <v>50</v>
      </c>
      <c r="C47" s="10">
        <v>12</v>
      </c>
    </row>
    <row r="48" spans="1:3" x14ac:dyDescent="0.25">
      <c r="A48" t="s">
        <v>125</v>
      </c>
      <c r="B48" t="s">
        <v>51</v>
      </c>
      <c r="C48" s="10">
        <v>12</v>
      </c>
    </row>
    <row r="49" spans="1:3" x14ac:dyDescent="0.25">
      <c r="A49" t="s">
        <v>126</v>
      </c>
      <c r="B49" t="s">
        <v>52</v>
      </c>
      <c r="C49" s="10">
        <v>12</v>
      </c>
    </row>
    <row r="50" spans="1:3" x14ac:dyDescent="0.25">
      <c r="A50" t="s">
        <v>127</v>
      </c>
      <c r="B50" t="s">
        <v>53</v>
      </c>
      <c r="C50" s="10">
        <v>12</v>
      </c>
    </row>
    <row r="51" spans="1:3" x14ac:dyDescent="0.25">
      <c r="A51" t="s">
        <v>128</v>
      </c>
      <c r="B51" t="s">
        <v>54</v>
      </c>
      <c r="C51" s="10">
        <v>12</v>
      </c>
    </row>
    <row r="52" spans="1:3" x14ac:dyDescent="0.25">
      <c r="A52" t="s">
        <v>129</v>
      </c>
      <c r="B52" t="s">
        <v>55</v>
      </c>
      <c r="C52" s="10">
        <v>12</v>
      </c>
    </row>
    <row r="53" spans="1:3" x14ac:dyDescent="0.25">
      <c r="A53" t="s">
        <v>130</v>
      </c>
      <c r="B53" t="s">
        <v>56</v>
      </c>
      <c r="C53" s="10">
        <v>12</v>
      </c>
    </row>
    <row r="54" spans="1:3" x14ac:dyDescent="0.25">
      <c r="A54" t="s">
        <v>131</v>
      </c>
      <c r="B54" t="s">
        <v>57</v>
      </c>
      <c r="C54" s="10">
        <v>12</v>
      </c>
    </row>
    <row r="55" spans="1:3" x14ac:dyDescent="0.25">
      <c r="A55" t="s">
        <v>132</v>
      </c>
      <c r="B55" t="s">
        <v>58</v>
      </c>
      <c r="C55" s="10">
        <v>12</v>
      </c>
    </row>
    <row r="56" spans="1:3" x14ac:dyDescent="0.25">
      <c r="A56" t="s">
        <v>133</v>
      </c>
      <c r="B56" t="s">
        <v>59</v>
      </c>
      <c r="C56" s="10">
        <v>12</v>
      </c>
    </row>
    <row r="57" spans="1:3" x14ac:dyDescent="0.25">
      <c r="A57" t="s">
        <v>134</v>
      </c>
      <c r="B57" t="s">
        <v>60</v>
      </c>
      <c r="C57" s="10">
        <v>12</v>
      </c>
    </row>
    <row r="58" spans="1:3" x14ac:dyDescent="0.25">
      <c r="A58" t="s">
        <v>135</v>
      </c>
      <c r="B58" t="s">
        <v>61</v>
      </c>
      <c r="C58" s="10">
        <v>12</v>
      </c>
    </row>
    <row r="59" spans="1:3" x14ac:dyDescent="0.25">
      <c r="A59" t="s">
        <v>136</v>
      </c>
      <c r="B59" t="s">
        <v>62</v>
      </c>
      <c r="C59" s="10">
        <v>12</v>
      </c>
    </row>
    <row r="60" spans="1:3" x14ac:dyDescent="0.25">
      <c r="A60" t="s">
        <v>137</v>
      </c>
      <c r="B60" t="s">
        <v>63</v>
      </c>
      <c r="C60" s="10">
        <v>12</v>
      </c>
    </row>
    <row r="61" spans="1:3" x14ac:dyDescent="0.25">
      <c r="A61" t="s">
        <v>138</v>
      </c>
      <c r="B61" t="s">
        <v>64</v>
      </c>
      <c r="C61" s="10">
        <v>12</v>
      </c>
    </row>
    <row r="62" spans="1:3" x14ac:dyDescent="0.25">
      <c r="A62" t="s">
        <v>139</v>
      </c>
      <c r="B62" t="s">
        <v>65</v>
      </c>
      <c r="C62" s="10">
        <v>12</v>
      </c>
    </row>
    <row r="63" spans="1:3" x14ac:dyDescent="0.25">
      <c r="A63" t="s">
        <v>140</v>
      </c>
      <c r="B63" t="s">
        <v>66</v>
      </c>
      <c r="C63" s="10">
        <v>12</v>
      </c>
    </row>
    <row r="64" spans="1:3" x14ac:dyDescent="0.25">
      <c r="A64" t="s">
        <v>141</v>
      </c>
      <c r="B64" t="s">
        <v>67</v>
      </c>
      <c r="C64" s="10">
        <v>12</v>
      </c>
    </row>
    <row r="65" spans="1:3" x14ac:dyDescent="0.25">
      <c r="A65" t="s">
        <v>142</v>
      </c>
      <c r="B65" t="s">
        <v>68</v>
      </c>
      <c r="C65" s="10">
        <v>12</v>
      </c>
    </row>
    <row r="66" spans="1:3" x14ac:dyDescent="0.25">
      <c r="A66" t="s">
        <v>143</v>
      </c>
      <c r="B66" t="s">
        <v>69</v>
      </c>
      <c r="C66" s="10">
        <v>12</v>
      </c>
    </row>
    <row r="67" spans="1:3" x14ac:dyDescent="0.25">
      <c r="A67" t="s">
        <v>144</v>
      </c>
      <c r="B67" t="s">
        <v>70</v>
      </c>
      <c r="C67" s="10">
        <v>12</v>
      </c>
    </row>
    <row r="68" spans="1:3" x14ac:dyDescent="0.25">
      <c r="A68" t="s">
        <v>145</v>
      </c>
      <c r="B68" t="s">
        <v>71</v>
      </c>
      <c r="C68" s="10">
        <v>12</v>
      </c>
    </row>
    <row r="69" spans="1:3" x14ac:dyDescent="0.25">
      <c r="A69" t="s">
        <v>146</v>
      </c>
      <c r="B69" t="s">
        <v>72</v>
      </c>
      <c r="C69" s="10">
        <v>12</v>
      </c>
    </row>
    <row r="70" spans="1:3" x14ac:dyDescent="0.25">
      <c r="A70" t="s">
        <v>147</v>
      </c>
      <c r="B70" t="s">
        <v>73</v>
      </c>
      <c r="C70" s="10">
        <v>12</v>
      </c>
    </row>
    <row r="71" spans="1:3" x14ac:dyDescent="0.25">
      <c r="A71" t="s">
        <v>148</v>
      </c>
      <c r="B71" t="s">
        <v>74</v>
      </c>
      <c r="C71" s="10">
        <v>12</v>
      </c>
    </row>
    <row r="72" spans="1:3" x14ac:dyDescent="0.25">
      <c r="A72" t="s">
        <v>149</v>
      </c>
      <c r="B72" t="s">
        <v>75</v>
      </c>
      <c r="C72" s="10">
        <v>12</v>
      </c>
    </row>
    <row r="73" spans="1:3" x14ac:dyDescent="0.25">
      <c r="A73" t="s">
        <v>150</v>
      </c>
      <c r="B73" t="s">
        <v>76</v>
      </c>
      <c r="C73" s="10">
        <v>12</v>
      </c>
    </row>
    <row r="75" spans="1:3" x14ac:dyDescent="0.25">
      <c r="A75" t="s">
        <v>11</v>
      </c>
      <c r="B75" s="1" t="s">
        <v>79</v>
      </c>
    </row>
    <row r="76" spans="1:3" x14ac:dyDescent="0.25">
      <c r="A76" t="s">
        <v>175</v>
      </c>
      <c r="B76" s="10">
        <v>8</v>
      </c>
    </row>
    <row r="77" spans="1:3" x14ac:dyDescent="0.25">
      <c r="A77" t="s">
        <v>176</v>
      </c>
      <c r="B77" s="10">
        <v>8</v>
      </c>
    </row>
    <row r="78" spans="1:3" x14ac:dyDescent="0.25">
      <c r="A78" t="s">
        <v>177</v>
      </c>
      <c r="B78" s="10">
        <v>8</v>
      </c>
    </row>
    <row r="79" spans="1:3" x14ac:dyDescent="0.25">
      <c r="A79" t="s">
        <v>178</v>
      </c>
      <c r="B79" s="10">
        <v>8</v>
      </c>
    </row>
    <row r="80" spans="1:3" x14ac:dyDescent="0.25">
      <c r="A80" t="s">
        <v>22</v>
      </c>
      <c r="B80" s="10">
        <v>8</v>
      </c>
    </row>
    <row r="81" spans="1:2" x14ac:dyDescent="0.25">
      <c r="A81" t="s">
        <v>23</v>
      </c>
      <c r="B81" s="10">
        <v>8</v>
      </c>
    </row>
    <row r="82" spans="1:2" x14ac:dyDescent="0.25">
      <c r="A82" t="s">
        <v>174</v>
      </c>
      <c r="B82" s="10">
        <v>8</v>
      </c>
    </row>
    <row r="83" spans="1:2" x14ac:dyDescent="0.25">
      <c r="A83" t="s">
        <v>24</v>
      </c>
      <c r="B83" s="10">
        <v>8</v>
      </c>
    </row>
    <row r="84" spans="1:2" x14ac:dyDescent="0.25">
      <c r="A84" t="s">
        <v>28</v>
      </c>
      <c r="B84" s="10">
        <v>8</v>
      </c>
    </row>
    <row r="85" spans="1:2" x14ac:dyDescent="0.25">
      <c r="A85" t="s">
        <v>29</v>
      </c>
      <c r="B85" s="10">
        <v>8</v>
      </c>
    </row>
    <row r="86" spans="1:2" x14ac:dyDescent="0.25">
      <c r="A86" t="s">
        <v>30</v>
      </c>
      <c r="B86" s="10">
        <v>8</v>
      </c>
    </row>
    <row r="87" spans="1:2" x14ac:dyDescent="0.25">
      <c r="A87" t="s">
        <v>31</v>
      </c>
      <c r="B87" s="10">
        <v>8</v>
      </c>
    </row>
    <row r="88" spans="1:2" x14ac:dyDescent="0.25">
      <c r="A88" t="s">
        <v>35</v>
      </c>
      <c r="B88" s="10">
        <v>16</v>
      </c>
    </row>
    <row r="89" spans="1:2" x14ac:dyDescent="0.25">
      <c r="A89" t="s">
        <v>36</v>
      </c>
      <c r="B89" s="10">
        <v>16</v>
      </c>
    </row>
    <row r="90" spans="1:2" x14ac:dyDescent="0.25">
      <c r="A90" t="s">
        <v>37</v>
      </c>
      <c r="B90" s="10">
        <v>16</v>
      </c>
    </row>
    <row r="91" spans="1:2" x14ac:dyDescent="0.25">
      <c r="A91" t="s">
        <v>38</v>
      </c>
      <c r="B91" s="10">
        <v>16</v>
      </c>
    </row>
    <row r="94" spans="1:2" x14ac:dyDescent="0.25">
      <c r="A94" t="s">
        <v>185</v>
      </c>
    </row>
    <row r="95" spans="1:2" x14ac:dyDescent="0.25">
      <c r="A95">
        <v>0</v>
      </c>
    </row>
    <row r="96" spans="1:2" x14ac:dyDescent="0.25">
      <c r="A96">
        <v>1</v>
      </c>
    </row>
    <row r="97" spans="1:1" x14ac:dyDescent="0.25">
      <c r="A97">
        <f>A96+1</f>
        <v>2</v>
      </c>
    </row>
    <row r="98" spans="1:1" x14ac:dyDescent="0.25">
      <c r="A98">
        <f t="shared" ref="A98:A115" si="0">A97+1</f>
        <v>3</v>
      </c>
    </row>
    <row r="99" spans="1:1" x14ac:dyDescent="0.25">
      <c r="A99">
        <f t="shared" si="0"/>
        <v>4</v>
      </c>
    </row>
    <row r="100" spans="1:1" x14ac:dyDescent="0.25">
      <c r="A100">
        <f t="shared" si="0"/>
        <v>5</v>
      </c>
    </row>
    <row r="101" spans="1:1" x14ac:dyDescent="0.25">
      <c r="A101">
        <f t="shared" si="0"/>
        <v>6</v>
      </c>
    </row>
    <row r="102" spans="1:1" x14ac:dyDescent="0.25">
      <c r="A102">
        <f t="shared" si="0"/>
        <v>7</v>
      </c>
    </row>
    <row r="103" spans="1:1" x14ac:dyDescent="0.25">
      <c r="A103">
        <f t="shared" si="0"/>
        <v>8</v>
      </c>
    </row>
    <row r="104" spans="1:1" x14ac:dyDescent="0.25">
      <c r="A104">
        <f t="shared" si="0"/>
        <v>9</v>
      </c>
    </row>
    <row r="105" spans="1:1" x14ac:dyDescent="0.25">
      <c r="A105">
        <f t="shared" si="0"/>
        <v>10</v>
      </c>
    </row>
    <row r="106" spans="1:1" x14ac:dyDescent="0.25">
      <c r="A106">
        <f t="shared" si="0"/>
        <v>11</v>
      </c>
    </row>
    <row r="107" spans="1:1" x14ac:dyDescent="0.25">
      <c r="A107">
        <f t="shared" si="0"/>
        <v>12</v>
      </c>
    </row>
    <row r="108" spans="1:1" x14ac:dyDescent="0.25">
      <c r="A108">
        <f t="shared" si="0"/>
        <v>13</v>
      </c>
    </row>
    <row r="109" spans="1:1" x14ac:dyDescent="0.25">
      <c r="A109">
        <f t="shared" si="0"/>
        <v>14</v>
      </c>
    </row>
    <row r="110" spans="1:1" x14ac:dyDescent="0.25">
      <c r="A110">
        <f t="shared" si="0"/>
        <v>15</v>
      </c>
    </row>
    <row r="111" spans="1:1" x14ac:dyDescent="0.25">
      <c r="A111">
        <f t="shared" si="0"/>
        <v>16</v>
      </c>
    </row>
    <row r="112" spans="1:1" x14ac:dyDescent="0.25">
      <c r="A112">
        <f t="shared" si="0"/>
        <v>17</v>
      </c>
    </row>
    <row r="113" spans="1:1" x14ac:dyDescent="0.25">
      <c r="A113">
        <f t="shared" si="0"/>
        <v>18</v>
      </c>
    </row>
    <row r="114" spans="1:1" x14ac:dyDescent="0.25">
      <c r="A114">
        <f t="shared" si="0"/>
        <v>19</v>
      </c>
    </row>
    <row r="115" spans="1:1" x14ac:dyDescent="0.25">
      <c r="A115">
        <f t="shared" si="0"/>
        <v>20</v>
      </c>
    </row>
  </sheetData>
  <sheetProtection algorithmName="SHA-512" hashValue="FkMgtmN8jSJz0C1yFRQcm83fdG8jTibQ3XB5ZSpOuV1Ky/AP7dujsxjtH5beWReBJvgvCsodjscZ+YaSp6sQyw==" saltValue="T1nH7pH3pQA4NJhmHQrILw==" spinCount="100000" sheet="1" objects="1" scenarios="1" selectLockedCells="1" selectUn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Ausschreibung</vt:lpstr>
      <vt:lpstr>Meldung</vt:lpstr>
      <vt:lpstr>Rechnung</vt:lpstr>
      <vt:lpstr>Parameter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Ole Rüsbüldt</dc:creator>
  <cp:lastModifiedBy>Frank Johannsen</cp:lastModifiedBy>
  <cp:lastPrinted>2021-06-01T18:45:28Z</cp:lastPrinted>
  <dcterms:created xsi:type="dcterms:W3CDTF">2015-06-05T18:19:34Z</dcterms:created>
  <dcterms:modified xsi:type="dcterms:W3CDTF">2023-03-05T17:47:39Z</dcterms:modified>
</cp:coreProperties>
</file>